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195" windowHeight="9210" activeTab="1"/>
  </bookViews>
  <sheets>
    <sheet name="CD" sheetId="5" r:id="rId1"/>
    <sheet name="KQKD" sheetId="4" r:id="rId2"/>
    <sheet name="LCTT" sheetId="10" r:id="rId3"/>
    <sheet name="TM P1,2,3" sheetId="22" r:id="rId4"/>
    <sheet name="TM P4" sheetId="2" r:id="rId5"/>
    <sheet name="TM P5" sheetId="21" r:id="rId6"/>
    <sheet name="TM P6" sheetId="20" r:id="rId7"/>
    <sheet name="PL TSCD" sheetId="19" r:id="rId8"/>
    <sheet name=" PL von" sheetId="18" r:id="rId9"/>
    <sheet name="Sheet6" sheetId="16" r:id="rId10"/>
    <sheet name="Sheet5" sheetId="15" r:id="rId11"/>
    <sheet name="Sheet4" sheetId="14" r:id="rId12"/>
    <sheet name="Sheet2" sheetId="13" r:id="rId13"/>
    <sheet name="Sheet3" sheetId="3" r:id="rId14"/>
  </sheets>
  <externalReferences>
    <externalReference r:id="rId15"/>
  </externalReferences>
  <definedNames>
    <definedName name="_xlnm.Print_Titles" localSheetId="0">CD!$7:$7</definedName>
  </definedNames>
  <calcPr calcId="124519"/>
</workbook>
</file>

<file path=xl/calcChain.xml><?xml version="1.0" encoding="utf-8"?>
<calcChain xmlns="http://schemas.openxmlformats.org/spreadsheetml/2006/main">
  <c r="F8" i="19"/>
  <c r="F12"/>
  <c r="E8"/>
  <c r="E12"/>
  <c r="D8"/>
  <c r="D12"/>
  <c r="C8"/>
  <c r="C12"/>
  <c r="G12"/>
  <c r="F14"/>
  <c r="F17"/>
  <c r="E14"/>
  <c r="E17"/>
  <c r="D14"/>
  <c r="D17"/>
  <c r="C14"/>
  <c r="C17"/>
  <c r="G17"/>
  <c r="F20"/>
  <c r="E20"/>
  <c r="D20"/>
  <c r="C20"/>
  <c r="G8"/>
  <c r="G14"/>
  <c r="G19"/>
  <c r="F19"/>
  <c r="E19"/>
  <c r="D19"/>
  <c r="C19"/>
  <c r="G18"/>
  <c r="G16"/>
  <c r="G15"/>
  <c r="G11"/>
  <c r="G10"/>
  <c r="G9"/>
  <c r="B10" i="18"/>
  <c r="B14"/>
  <c r="C10"/>
  <c r="C14"/>
  <c r="D10"/>
  <c r="D14"/>
  <c r="E10"/>
  <c r="E14"/>
  <c r="F10"/>
  <c r="F14"/>
  <c r="G10"/>
  <c r="G14"/>
  <c r="H14"/>
  <c r="H13"/>
  <c r="H12"/>
  <c r="H10"/>
  <c r="H11"/>
  <c r="G11"/>
  <c r="F11"/>
  <c r="E11"/>
  <c r="D11"/>
  <c r="C11"/>
  <c r="B11"/>
  <c r="H9"/>
  <c r="H8"/>
  <c r="H7"/>
  <c r="F35" i="20"/>
  <c r="F36"/>
  <c r="F34"/>
  <c r="F33"/>
  <c r="F32"/>
  <c r="F27"/>
  <c r="F20"/>
  <c r="F19"/>
  <c r="F12"/>
  <c r="C33" i="21"/>
  <c r="B33"/>
  <c r="C29"/>
  <c r="B29"/>
  <c r="C24"/>
  <c r="B24"/>
  <c r="C20"/>
  <c r="B20"/>
  <c r="C14"/>
  <c r="B14"/>
  <c r="C12"/>
  <c r="B12"/>
  <c r="C6"/>
  <c r="B6"/>
  <c r="C75" i="2"/>
  <c r="C77"/>
  <c r="C86"/>
  <c r="D77"/>
  <c r="D86"/>
  <c r="D72"/>
  <c r="C72"/>
  <c r="D61"/>
  <c r="C61"/>
  <c r="D54"/>
  <c r="C44"/>
  <c r="C31"/>
  <c r="D44"/>
  <c r="D8"/>
  <c r="D13"/>
  <c r="D15"/>
  <c r="D106"/>
  <c r="C106"/>
  <c r="D92"/>
  <c r="C92"/>
  <c r="F78"/>
  <c r="F79"/>
  <c r="F80"/>
  <c r="F81"/>
  <c r="F82"/>
  <c r="F77"/>
  <c r="F76"/>
  <c r="D68"/>
  <c r="C68"/>
  <c r="D65"/>
  <c r="C65"/>
  <c r="D58"/>
  <c r="C58"/>
  <c r="C54"/>
  <c r="D48"/>
  <c r="C48"/>
  <c r="D41"/>
  <c r="C41"/>
  <c r="D39"/>
  <c r="C39"/>
  <c r="C32"/>
  <c r="F32"/>
  <c r="D32"/>
  <c r="D27"/>
  <c r="C27"/>
  <c r="D21"/>
  <c r="C21"/>
  <c r="C8"/>
  <c r="C13"/>
  <c r="C15"/>
  <c r="D6"/>
  <c r="C6"/>
  <c r="F11" i="4"/>
  <c r="F13"/>
  <c r="F21"/>
  <c r="F24"/>
  <c r="F25"/>
  <c r="F28"/>
  <c r="E11"/>
  <c r="E13"/>
  <c r="E21"/>
  <c r="E24"/>
  <c r="E25"/>
  <c r="E28"/>
  <c r="D11"/>
  <c r="D13"/>
  <c r="D21"/>
  <c r="D24"/>
  <c r="D25"/>
  <c r="D28"/>
  <c r="C38" i="5"/>
  <c r="D56"/>
  <c r="D68"/>
  <c r="D55"/>
  <c r="D77"/>
  <c r="D76"/>
  <c r="D93"/>
  <c r="D37"/>
  <c r="D45"/>
  <c r="D50"/>
  <c r="D30"/>
  <c r="D9"/>
  <c r="D12"/>
  <c r="D15"/>
  <c r="D22"/>
  <c r="D25"/>
  <c r="D8"/>
  <c r="D54"/>
  <c r="C56"/>
  <c r="C68"/>
  <c r="C55"/>
  <c r="C77"/>
  <c r="C76"/>
  <c r="C93"/>
  <c r="C37"/>
  <c r="C45"/>
  <c r="C50"/>
  <c r="C30"/>
  <c r="C9"/>
  <c r="C15"/>
  <c r="C22"/>
  <c r="C25"/>
  <c r="C8"/>
  <c r="C54"/>
  <c r="C17" i="10"/>
  <c r="C11"/>
  <c r="C12"/>
  <c r="C15"/>
  <c r="C16"/>
  <c r="C18"/>
  <c r="C27"/>
  <c r="C35"/>
  <c r="C36"/>
  <c r="C39"/>
  <c r="G38"/>
  <c r="G39"/>
  <c r="G19"/>
  <c r="G23"/>
  <c r="G15"/>
  <c r="G13"/>
  <c r="F45"/>
  <c r="D35"/>
  <c r="D27"/>
  <c r="D18"/>
  <c r="D36"/>
  <c r="D39"/>
  <c r="G41"/>
  <c r="G29"/>
  <c r="G26"/>
  <c r="H20"/>
  <c r="H22"/>
  <c r="H16"/>
  <c r="G20" i="19" l="1"/>
</calcChain>
</file>

<file path=xl/sharedStrings.xml><?xml version="1.0" encoding="utf-8"?>
<sst xmlns="http://schemas.openxmlformats.org/spreadsheetml/2006/main" count="489" uniqueCount="417">
  <si>
    <t xml:space="preserve"> </t>
  </si>
  <si>
    <t>04.TÌNH HÌNH TĂNG GIẢM TÀI SẢN CỐ ĐỊNH HỬU HÌNH QUÍ 1/ 2013</t>
  </si>
  <si>
    <t>NHÀ CỬA VẬT KIẾN TRÚC</t>
  </si>
  <si>
    <t>MÁY MÓC THIẾT BỊ</t>
  </si>
  <si>
    <t>PHƯƠNG TIỆN VẬN TẢI</t>
  </si>
  <si>
    <t>THIẾT BỊ DỤNG CỤ QUẢN LÝ</t>
  </si>
  <si>
    <t>TỔNG CỘNG</t>
  </si>
  <si>
    <t>NỘI DUNG</t>
  </si>
  <si>
    <t>NGUYÊN GIÁ</t>
  </si>
  <si>
    <t>Số dư đầu quỹ 1</t>
  </si>
  <si>
    <t>Mua trong quí</t>
  </si>
  <si>
    <t>Đầu tư XDCB hoàn thành</t>
  </si>
  <si>
    <t>Nhượng bán</t>
  </si>
  <si>
    <t>Số dư cuối quý 1</t>
  </si>
  <si>
    <t>GIÁ TRỊ HAO MÒN LUỸ KẾ</t>
  </si>
  <si>
    <t>Số dư đầu quý 1</t>
  </si>
  <si>
    <t>Khấu hao trong Quí 1/2013</t>
  </si>
  <si>
    <t>Số cuối quý 1</t>
  </si>
  <si>
    <t>GÍA TRỊ CÒN LẠI CỦA TSCĐ</t>
  </si>
  <si>
    <t>Tại ngày đầu quý 1: ( 01/01/2013)</t>
  </si>
  <si>
    <t>Tại ngày cuối quý 4: (31/03/2013)</t>
  </si>
  <si>
    <t>NGƯỜI LẬP</t>
  </si>
  <si>
    <t xml:space="preserve">                        KẾ TOÁN TRƯỞNG</t>
  </si>
  <si>
    <t xml:space="preserve">             GIÁM ĐỐC CÔNG TY</t>
  </si>
  <si>
    <t xml:space="preserve">      phụ lục 01</t>
  </si>
  <si>
    <t>Trích trước chi phí đường dây Ô môn - sóc trăng</t>
  </si>
  <si>
    <t>Trích trước chi phí kiểm toán năm 2012</t>
  </si>
  <si>
    <t xml:space="preserve"> Cộng </t>
  </si>
  <si>
    <t xml:space="preserve">    - Kinh phí công đoàn</t>
  </si>
  <si>
    <t xml:space="preserve">    - Bảo hiểm xã hội, Bảo hiểm y tế bảo hiểm thất nghiệp</t>
  </si>
  <si>
    <t xml:space="preserve">    - Phải trả cho tổng Công ty VNECO các khoản khác</t>
  </si>
  <si>
    <t xml:space="preserve">    - Khoản Phải về tiền bảo hành công trình(*)</t>
  </si>
  <si>
    <t xml:space="preserve">                         Đậu Văn Tiến</t>
  </si>
  <si>
    <t xml:space="preserve">                        Nguyễn Văn Đào</t>
  </si>
  <si>
    <t xml:space="preserve">                       Nguyễn Trọng Tuấn</t>
  </si>
  <si>
    <t xml:space="preserve">                      Nguyễn Đình Sơn</t>
  </si>
  <si>
    <t xml:space="preserve">                      Nguyễn Trung phú</t>
  </si>
  <si>
    <t xml:space="preserve">                      Dương đoàn nguyện</t>
  </si>
  <si>
    <t xml:space="preserve">                      Tiền giữ lại bảo hành sữa chữa các công trình</t>
  </si>
  <si>
    <t xml:space="preserve">    - Các khoản phải trả khác</t>
  </si>
  <si>
    <t>22- Nguồn vốn chủ sở hửu</t>
  </si>
  <si>
    <t xml:space="preserve"> a. Bảng đối chiếu biến động vốn chủ sở hửu  (Kèm Phụ lục 02)</t>
  </si>
  <si>
    <t xml:space="preserve"> b. Chi tiết vốn đầu tư của chủ sở hửu</t>
  </si>
  <si>
    <t xml:space="preserve">     - Vốn góp của Tổng Công ty</t>
  </si>
  <si>
    <t xml:space="preserve">     + Vốn góp của các đối tượng khác</t>
  </si>
  <si>
    <t xml:space="preserve">      - Số lượng cổ phiếu đăng ký phát hành</t>
  </si>
  <si>
    <t xml:space="preserve">      - Số lượng cổ phiếu đã bán ra công chúng</t>
  </si>
  <si>
    <t xml:space="preserve">        + Cổ phiếu phổ thông</t>
  </si>
  <si>
    <t xml:space="preserve">      - Số lượng cổ phiếu được  mua lại </t>
  </si>
  <si>
    <t xml:space="preserve">       - Số lượng cổ phiếu đang lưu hành</t>
  </si>
  <si>
    <t>* Mệnh giá cổ phiếu đang lưu hành : 10.000 VNĐ/Cổ phiếu</t>
  </si>
  <si>
    <t xml:space="preserve">   - Quỹ đầu tư phát triển</t>
  </si>
  <si>
    <t xml:space="preserve">   - Quỹ dự phòng tài chính</t>
  </si>
  <si>
    <t xml:space="preserve">       - Các quỹ khác thuộc vốn chủ sở hửu</t>
  </si>
  <si>
    <t>Chỉ tiêu</t>
  </si>
  <si>
    <t>Mã số</t>
  </si>
  <si>
    <t>Từ 01/01/2013 đến</t>
  </si>
  <si>
    <t>Từ 01/01/2012 đến</t>
  </si>
  <si>
    <t>Bảng</t>
  </si>
  <si>
    <t>Sổ Chi</t>
  </si>
  <si>
    <t>Ghi chú : Chỉ tiêu chi trả cho người lao động = Chi trả lương(TK334) , ứng Lương , vay ngân hàng cho ứng lương( TK 1411, 3111)</t>
  </si>
  <si>
    <t>BÁO CÁO KẾT QUẢ HOẠT ĐỘNG SẢN XUẤT KINH DOANH</t>
  </si>
  <si>
    <t>Quý 1 năm 2013</t>
  </si>
  <si>
    <t>năm 2013</t>
  </si>
  <si>
    <t>năm 2012</t>
  </si>
  <si>
    <t xml:space="preserve"> 1. Doanh thu bán hàng và cung cấp dịch vụ                                                      </t>
  </si>
  <si>
    <t xml:space="preserve"> 2. Các khoản giảm trừ                                                                          </t>
  </si>
  <si>
    <t xml:space="preserve"> 3. Doanh thu thuần về BH và c/c DV (10=01- 03)                                                 </t>
  </si>
  <si>
    <t xml:space="preserve"> 4. Giá vốn hàng bán                                                                            </t>
  </si>
  <si>
    <t xml:space="preserve"> 5. Lợi nhuận gộp về BH và c/c DV (20=10-11)                                                    </t>
  </si>
  <si>
    <t xml:space="preserve"> 6. Doanh thu hoạt động tài chính                                                               </t>
  </si>
  <si>
    <t xml:space="preserve"> 7. Chi phí tài chính                                                                           </t>
  </si>
  <si>
    <t xml:space="preserve"> - Trong đó: Chi phí lãi vay                                                                    </t>
  </si>
  <si>
    <t xml:space="preserve"> 8. Chi phí bán hàng                                                                            </t>
  </si>
  <si>
    <t xml:space="preserve">     - Chi phí bán hàng                                                                         </t>
  </si>
  <si>
    <t xml:space="preserve">     - Chi phí chờ kết chuyển (14221)                                                           </t>
  </si>
  <si>
    <t xml:space="preserve"> 9. Chi phí quản lý doanh nghiệp                                                                </t>
  </si>
  <si>
    <t xml:space="preserve"> 10. Lợi nhuận thuần từ hoạt động kinh doanh                         </t>
  </si>
  <si>
    <t xml:space="preserve"> 11. Thu nhập khác                                                                              </t>
  </si>
  <si>
    <t xml:space="preserve"> 12. Chi phí khác                                                                               </t>
  </si>
  <si>
    <t xml:space="preserve"> 13. Lợi nhuận khác (40=31-32)                                                                  </t>
  </si>
  <si>
    <t xml:space="preserve"> 14. Tổng lợi nhuận kế toán trước thuế (50=30+40)                                               </t>
  </si>
  <si>
    <t xml:space="preserve"> 15. Chi phí thuế TNDN hiện hành                                                                </t>
  </si>
  <si>
    <t xml:space="preserve"> 16. Chi phí thuế TNDN hoãn lại                                                                 </t>
  </si>
  <si>
    <t xml:space="preserve"> 17. Lợi nhuận sau thuế thu nhập doanh nghiệp                             </t>
  </si>
  <si>
    <t xml:space="preserve"> 18. Lãi cơ bản trên cổ phiếu                                                                   </t>
  </si>
  <si>
    <t xml:space="preserve">              Ngày 18 tháng 04 năm 2013</t>
  </si>
  <si>
    <t xml:space="preserve">    NGƯỜI LẬP                    KẾ TOÁN TRƯỞNG                           GIÁM ĐỐC</t>
  </si>
  <si>
    <t xml:space="preserve">                                                    Trần Thị Lương</t>
  </si>
  <si>
    <t xml:space="preserve"> ĐỊA CHỈ: KHỐI 3 - PHƯỜNG TRUNG ĐÔ - TP VINH - NGHỆ AN</t>
  </si>
  <si>
    <t>BẢNG CÂN ĐỐI KẾ TOÁN</t>
  </si>
  <si>
    <t>Tại thời điểm 31/03/2013</t>
  </si>
  <si>
    <t xml:space="preserve">                      Ngày18  tháng 04 năm 2013</t>
  </si>
  <si>
    <t xml:space="preserve">         KẾ TOÁN TRƯỞNG</t>
  </si>
  <si>
    <t xml:space="preserve">        GIÁM ĐỐC CÔNG TY</t>
  </si>
  <si>
    <t xml:space="preserve">              Trần Thị Lương</t>
  </si>
  <si>
    <t xml:space="preserve">          Tổng công ty cổ phần xây dựng điện Việt nam (VNECO) là Công ty mẹ có cổ phần chi phối chiếm 52,93% vốn điều lệ đã đăng ký của Công ty . </t>
  </si>
  <si>
    <t xml:space="preserve">          Các giao dịch chủ yếu của Công ty với Công ty mẹ trong giai đoạn tài chính từ ngày 01/01/2013 đến ngày 31/03/2013 bao gồm:</t>
  </si>
  <si>
    <t xml:space="preserve">   + Thực hiện các hợp đồng kinh tế giữa Công ty mẹ và Công ty , đồng thời quyết toán khối lượng xây lắp hoàn thành và  thanh toán công nợ với Công ty mẹ</t>
  </si>
  <si>
    <t xml:space="preserve">          Công nợ phải trả của Công ty với Công ty Mẹ tại ngày 31 thánh 03 năm 2013 như sau:</t>
  </si>
  <si>
    <t>Nội dung</t>
  </si>
  <si>
    <t>Số dư 
01/01/2013</t>
  </si>
  <si>
    <t>Phát sinh tăng</t>
  </si>
  <si>
    <t>Phát sinh Giảm</t>
  </si>
  <si>
    <t>Số dư 
31/03/2013</t>
  </si>
  <si>
    <t>Các khoản phải trả khác</t>
  </si>
  <si>
    <t>Công nợ phải thu của Công ty với Công ty Mẹ tại ngày 31 tháng 03 năm 2013 như sau:</t>
  </si>
  <si>
    <t>Số dư
 01/01/2013</t>
  </si>
  <si>
    <t>Hợp đồng xây lắp</t>
  </si>
  <si>
    <t>Kinh phí đền bù</t>
  </si>
  <si>
    <t>Công nợ phải trả của Công ty với các đơn vị cùng tổ hợp VNECO tại ngày 31 thánh 03 năm 2013 như sau:</t>
  </si>
  <si>
    <t xml:space="preserve">Công ty cổ phần XD </t>
  </si>
  <si>
    <t>Công nợ phải thu của Công ty với các đơn vị cùng tổ hợp VNECO tại ngày 31 thánh 03 năm 2013 như sau:</t>
  </si>
  <si>
    <t xml:space="preserve">                                             KẾ TOÁN TRƯỞNG</t>
  </si>
  <si>
    <t>Vinh, ngày 18 tháng 04 năm 2013</t>
  </si>
  <si>
    <t xml:space="preserve">   GIÁM ĐỐC CÔNG TY</t>
  </si>
  <si>
    <t xml:space="preserve">             Trần Thị Lương</t>
  </si>
  <si>
    <t xml:space="preserve"> IV .THÔNG TIN BỔ SUNG CHO CÁC KHOẢN MỤC TRÌNH BÀY TRONG BẢNG CÂN ĐỐI KẾ TOÁN </t>
  </si>
  <si>
    <t>(Đơn vị tính: đồng)</t>
  </si>
  <si>
    <t>Cuối kỳ (31/03/2013)</t>
  </si>
  <si>
    <t>Đầu kỳ(01/1/2013)</t>
  </si>
  <si>
    <t xml:space="preserve">  1. Tiền </t>
  </si>
  <si>
    <t xml:space="preserve">  - Tiền gửi ngoại tệ  tại ngân hàng</t>
  </si>
  <si>
    <t>03. Các khoản phải thu ngắn hạn</t>
  </si>
  <si>
    <t xml:space="preserve">   - Trả trước cho người bán</t>
  </si>
  <si>
    <t xml:space="preserve">  - Các khoản phải thu khác (*)</t>
  </si>
  <si>
    <t xml:space="preserve">  - Dự phòng phải thu khó đòi </t>
  </si>
  <si>
    <t>(*) Phải thu của khách hàng</t>
  </si>
  <si>
    <t>Công ty CP Xây dựng điện Việt nam</t>
  </si>
  <si>
    <t>Công ty CP Sông đa 11</t>
  </si>
  <si>
    <t>Công ty CP Xây dựng điện VNECO2</t>
  </si>
  <si>
    <t>Các đối tượng khác</t>
  </si>
  <si>
    <t>(*). Các khoản phải thu khác</t>
  </si>
  <si>
    <t>Phải thu của CBCNV vay mượn tam thời</t>
  </si>
  <si>
    <t>Phải thu của Tổng Công ty VNECO</t>
  </si>
  <si>
    <t xml:space="preserve">Phải thu khác </t>
  </si>
  <si>
    <t xml:space="preserve">          - Hàng Gửi bán </t>
  </si>
  <si>
    <t>08. Tình hình tăng giảm  tài sản cố định</t>
  </si>
  <si>
    <t xml:space="preserve">  + Tài sản Hữu hình  (Kèm phụ lục 01)</t>
  </si>
  <si>
    <t xml:space="preserve"> - Nguyên giá</t>
  </si>
  <si>
    <t xml:space="preserve"> - Giá trị hao  mòn luỹ kế</t>
  </si>
  <si>
    <t xml:space="preserve"> - Giá trị còn lại</t>
  </si>
  <si>
    <t>13 - Đầu tư tài chính dài hạn:</t>
  </si>
  <si>
    <t xml:space="preserve"> - Đầu tư vào Công ty Cổ phần  Sông Ba(*)</t>
  </si>
  <si>
    <t xml:space="preserve">  - Dự phòng giảm giá đầu tư </t>
  </si>
  <si>
    <t>(*) Số lượng cổ phiếu đầu tư vào Công ty CP Sông Ba : tại thời điểm 01/01/2012 là: 250 000 cổ phiếu, trong kỳ đã bán 1 270 cổ phiếu , số lượng cổ phiếu tại thời điểm 31/03/2013 là 248 730 cổ phiếu</t>
  </si>
  <si>
    <t xml:space="preserve"> 14. Chi phí trả trước dài hạn</t>
  </si>
  <si>
    <t xml:space="preserve"> Phí gia hạn chứng chỉ ISO</t>
  </si>
  <si>
    <t xml:space="preserve">  Công cụ dụng cụ chờ phân bổ </t>
  </si>
  <si>
    <t xml:space="preserve">  Sữa chữa nhà xưởng</t>
  </si>
  <si>
    <t xml:space="preserve">   Vay các đối tượng khác</t>
  </si>
  <si>
    <t>16 - Thuế và các khoản phải nộp nhà nước</t>
  </si>
  <si>
    <t xml:space="preserve"> - Thuế Giá trị gia tăng</t>
  </si>
  <si>
    <t xml:space="preserve"> - Thuế thu nhập doanh nghiệp</t>
  </si>
  <si>
    <t xml:space="preserve">                                             : - Thuế TNDN quý 1/2013</t>
  </si>
  <si>
    <t xml:space="preserve">                                             : - Thuế TNDN quý 4/2011</t>
  </si>
  <si>
    <t xml:space="preserve">                                             : - Thuế TNDN quý 4/2012</t>
  </si>
  <si>
    <t>TT</t>
  </si>
  <si>
    <t>I</t>
  </si>
  <si>
    <t>II</t>
  </si>
  <si>
    <t>III</t>
  </si>
  <si>
    <t xml:space="preserve">        CÔNG TY CP XÂY DỰNG ĐIỆN VNECO 3</t>
  </si>
  <si>
    <t xml:space="preserve"> Địa chỉ: Khối 3 - P. Trung Đô - Tp. Vinh - Nghệ An</t>
  </si>
  <si>
    <t xml:space="preserve">(Ban hành theo QĐ số 15/2006/QĐ- BTC </t>
  </si>
  <si>
    <t xml:space="preserve">                                                                                                                            </t>
  </si>
  <si>
    <t>ngày 20/3/2006 của Bô trưởng  Bộ Tài Chính)</t>
  </si>
  <si>
    <t>BÁO CÁO LƯU CHUYỂN TIỀN TỆ</t>
  </si>
  <si>
    <t>I. Lưu chuyển tiền tệ từ hoạt động SXKD</t>
  </si>
  <si>
    <t>1. Tiền thu bán hàng, cung cấp dịch vụ và kinh doanh khác</t>
  </si>
  <si>
    <t>2. Chi trả cho người cung cấp hàng hoá dịch vụ</t>
  </si>
  <si>
    <t>Chi</t>
  </si>
  <si>
    <t>3. Chi trả cho người lao động</t>
  </si>
  <si>
    <t>4. Tiền chi trả lãi</t>
  </si>
  <si>
    <t>thu</t>
  </si>
  <si>
    <t>5. Tiền chi nộp thuế thu nhập doanh nghiệp</t>
  </si>
  <si>
    <t>6. Tiền thu khác từ hoạt động kinh doanh</t>
  </si>
  <si>
    <t>7. Tiền chi khác cho hoạt động SXKD</t>
  </si>
  <si>
    <t>Lưu chuyển tiền thuần từ hoạt động SXKD</t>
  </si>
  <si>
    <t>II. Lưu chuyển tiền từ hoạt động đầu tư</t>
  </si>
  <si>
    <t>1. Tiền chi mua sắm , xây dựng TSCĐ và tài sản dài hạn khác</t>
  </si>
  <si>
    <t>2. Tiền thu thanh lý , nhượng bán TSCĐvà TS dài hạn khác</t>
  </si>
  <si>
    <t>3. Tiền chi cho vay , mua các công cụ nợ của đơn vị khác</t>
  </si>
  <si>
    <t>Thu</t>
  </si>
  <si>
    <t>4. Tiền thu hồi cho vay ,bán các công cụ nợ của đơn vị khác</t>
  </si>
  <si>
    <t>5. Tiền chi đầu tư góp vốn vào đơn vị khác</t>
  </si>
  <si>
    <t>6. Tiền thu hồi đầu tư góp vốn vào đơn vị khác</t>
  </si>
  <si>
    <t>7. Tiền thu lãi cho vay, cổ tức và lợi nhuận được chia</t>
  </si>
  <si>
    <t>Lưu chuyển tiền thuần từ hoạt động đầu tư</t>
  </si>
  <si>
    <t xml:space="preserve">III.Lưu chuyển tiền từ hoạt động tài chính </t>
  </si>
  <si>
    <t>1. Tiền thu từ phát hành cổ phiếu, nhận vốn góp của chủ sở hửu</t>
  </si>
  <si>
    <t>2. Tiền chi trả vốn góp cho các CSH, mua lại C/ phiếu đã phát hành</t>
  </si>
  <si>
    <t>3. Tiền vay ngắn hạn dài hạn nhận dược</t>
  </si>
  <si>
    <t>4.Tiền chi trả nợ gốc vay</t>
  </si>
  <si>
    <t>5. Tiền chi trả nợ thuê tài chính</t>
  </si>
  <si>
    <t>6.Lợi nhuận trả cho chủ sở hửu</t>
  </si>
  <si>
    <t>Lưu chuyển tiền thuần từ hoạt động tài chính</t>
  </si>
  <si>
    <t>Lưu chuyển tiền thuần trong kỳ</t>
  </si>
  <si>
    <t>Tiền và tương đương tiền đầu kỳ</t>
  </si>
  <si>
    <t>ảnh hưởng của thay đổi tỷ giá hối đoái quy đổi ngoại tệ</t>
  </si>
  <si>
    <t>Tiền và tương đương tiền cuối kỳ</t>
  </si>
  <si>
    <t xml:space="preserve">                             KẾ TOÁN TRƯỞNG</t>
  </si>
  <si>
    <t xml:space="preserve">     GIÁM ĐỐC CÔNG TY</t>
  </si>
  <si>
    <t>Trần Thị Lương</t>
  </si>
  <si>
    <t>TỪ 01/01/2013 ĐẾN 31/03/2013</t>
  </si>
  <si>
    <t>31/03/2013</t>
  </si>
  <si>
    <t>Quý 1/2013</t>
  </si>
  <si>
    <t xml:space="preserve">A. Tài sản ngắn hạn (100=110+120+130+140+150)                                                       </t>
  </si>
  <si>
    <t xml:space="preserve">  I. Tiền và các khoản tương đương tiền                                                             </t>
  </si>
  <si>
    <t xml:space="preserve">   1. Tiền                                                                                          </t>
  </si>
  <si>
    <t xml:space="preserve">   2. Các khoản tương đương tiền                                                                    </t>
  </si>
  <si>
    <t xml:space="preserve"> II. Các khoản đầu tư tài chính ngắn hạn                                                            </t>
  </si>
  <si>
    <t xml:space="preserve">   1. Đầu tư ngắn hạn                                                                               </t>
  </si>
  <si>
    <t xml:space="preserve">   2. Dự phòng giảm giá đầu tư ngắn hạn (*) (2)                                                     </t>
  </si>
  <si>
    <t xml:space="preserve">III. Các khoản phải thu ngắn hạn                                                                    </t>
  </si>
  <si>
    <t xml:space="preserve">   1. Phải thu của khách hàng                                                                       </t>
  </si>
  <si>
    <t xml:space="preserve">   2. Trả trước cho người bán                                                                       </t>
  </si>
  <si>
    <t xml:space="preserve">   3. Phải thu nội bộ ngắn hạn                                                                      </t>
  </si>
  <si>
    <t xml:space="preserve">   4. Phải thu theo tiến độ kế hoạch hợp đồng xây dựng                                              </t>
  </si>
  <si>
    <t xml:space="preserve">   5. Các khoản phải thu khác                                                                       </t>
  </si>
  <si>
    <t xml:space="preserve">   6. Dự phòng các khoản phải thu khó đòi                                                        </t>
  </si>
  <si>
    <t xml:space="preserve">IV. Hàng tồn kho                                                                                    </t>
  </si>
  <si>
    <t xml:space="preserve">   1. Hàng tồn kho                                                                                  </t>
  </si>
  <si>
    <t xml:space="preserve">   2. Dự phòng giảm giá hàng tồn kho                                                            </t>
  </si>
  <si>
    <t xml:space="preserve"> V. Tài sản ngắn hạn khác                                                                           </t>
  </si>
  <si>
    <t xml:space="preserve">   1. Chi phí trả trước ngắn hạn                                                                    </t>
  </si>
  <si>
    <t xml:space="preserve">   2. Thuế GTGT được khấu trừ                                                                       </t>
  </si>
  <si>
    <t xml:space="preserve">   3. Các khoản thuế phải thu                                                                       </t>
  </si>
  <si>
    <t xml:space="preserve">   5. Tài sản ngắn hạn khác                                                                         </t>
  </si>
  <si>
    <t xml:space="preserve">B. Tài sản dài hạn (200=210+220+240+250+260)                                                        </t>
  </si>
  <si>
    <t xml:space="preserve">  I. Các khoản phải thu dài hạn                                                                     </t>
  </si>
  <si>
    <t xml:space="preserve">  1. Phải thu dài hạn của khách hàng                                                                </t>
  </si>
  <si>
    <t xml:space="preserve">  2. Vốn kinh doanh ở đơn vị trực thuộc                                                             </t>
  </si>
  <si>
    <t xml:space="preserve">  3. Phải thu dài hạn nội bộ                                                                        </t>
  </si>
  <si>
    <t xml:space="preserve">  4. Phải thu dài hạn khác                                                                          </t>
  </si>
  <si>
    <t xml:space="preserve">  5. Dự phòng phải thu dài hạn khó đòi                                                           </t>
  </si>
  <si>
    <t xml:space="preserve">   II. Tài sản cố định                                                                              </t>
  </si>
  <si>
    <t xml:space="preserve">   1. Tài sản cố định hữu hình                                                                      </t>
  </si>
  <si>
    <t xml:space="preserve">    - Nguyên giá                                                                                    </t>
  </si>
  <si>
    <t xml:space="preserve">    - Giá trị hao mòn lũy kế (*)                                                                    </t>
  </si>
  <si>
    <t xml:space="preserve">    4. Chi phí xây dựng cơ bản dở dang                                                              </t>
  </si>
  <si>
    <t xml:space="preserve">    III. Bất động sản đầu tư                                                                        </t>
  </si>
  <si>
    <t xml:space="preserve">    - Giá trị hao mòn luỹ kế (*)                                                                    </t>
  </si>
  <si>
    <t xml:space="preserve"> IV. Các khoản đầu tư tài chính dài hạn                                                             </t>
  </si>
  <si>
    <t xml:space="preserve">   1. Đầu tư vào công ty con                                                                        </t>
  </si>
  <si>
    <t xml:space="preserve">   2. Đầu tư vào công ty liên kết, liên doanh                                                       </t>
  </si>
  <si>
    <t xml:space="preserve">   3. Đầu tư dài hạn khác                                                                           </t>
  </si>
  <si>
    <t xml:space="preserve">   4. Dự phòng giảm giá đầu tư tài chính dài hạn (*)                                                </t>
  </si>
  <si>
    <t xml:space="preserve">   V. Tài sản dài hạn khác                                                                          </t>
  </si>
  <si>
    <t xml:space="preserve">   1. Chi phí trả trước dài hạn                                                                     </t>
  </si>
  <si>
    <t xml:space="preserve">   2. Tài sản thuế thu nhập hoãn lại                                                                </t>
  </si>
  <si>
    <t xml:space="preserve">   3. Tài sản dài hạn khác                                                                          </t>
  </si>
  <si>
    <t xml:space="preserve">        Tổng cộng tài sản (270=100+200)                                                             </t>
  </si>
  <si>
    <t xml:space="preserve">A. Nợ phải trả (300=310+320)                                                                        </t>
  </si>
  <si>
    <t xml:space="preserve">  I. Nợ ngắn hạn                                                                                    </t>
  </si>
  <si>
    <t xml:space="preserve">   1. Vay và nợ ngắn hạn                                                                            </t>
  </si>
  <si>
    <t xml:space="preserve">   2. Phải trả người bán                                                                            </t>
  </si>
  <si>
    <t xml:space="preserve">   3. Người mua trả tiền trước                                                                      </t>
  </si>
  <si>
    <t xml:space="preserve">   4. Thuế và các khoản phải nộp Nhà nước                                                           </t>
  </si>
  <si>
    <t xml:space="preserve">   5. Phải trả người lao động                                                                       </t>
  </si>
  <si>
    <t xml:space="preserve">   6. Chi phí phải trả                                                                              </t>
  </si>
  <si>
    <t xml:space="preserve">   7. Phải trả nội bộ                                                                               </t>
  </si>
  <si>
    <t xml:space="preserve">   8. Phải trả theo tiến độ kế hoạch hợp đồng xây dựng                                              </t>
  </si>
  <si>
    <t xml:space="preserve">   9. Các khoản phải trả, phải nộp ngắn hạn khác                                                    </t>
  </si>
  <si>
    <t xml:space="preserve">  10. Dự phòng phải trả ngắn hạn                                                                    </t>
  </si>
  <si>
    <t xml:space="preserve">  11. Quỹ khen thưởng, phúc lợi                                                                     </t>
  </si>
  <si>
    <t xml:space="preserve"> II. Nợ dài hạn                                                                                     </t>
  </si>
  <si>
    <t xml:space="preserve">   1. Phải trả dài hạn người bán                                                                    </t>
  </si>
  <si>
    <t xml:space="preserve">   2. Phải trả dài hạn nội bộ                                                                       </t>
  </si>
  <si>
    <t xml:space="preserve">   3. Phải trả dài hạn khác                                                                         </t>
  </si>
  <si>
    <t xml:space="preserve">   4. Vay và nợ dài hạn                                                                             </t>
  </si>
  <si>
    <t xml:space="preserve">   5. Thuế  thu nhập hoãn lại phải trả                                                              </t>
  </si>
  <si>
    <t xml:space="preserve">   6. Dự phòng trợ cấp mất việc làm                                                                 </t>
  </si>
  <si>
    <t xml:space="preserve">   7. Dự phòng Phải trả dài hạn                                                                     </t>
  </si>
  <si>
    <t xml:space="preserve">B. Vốn chủ sở hữu (400=410+420)                                                                     </t>
  </si>
  <si>
    <t xml:space="preserve"> I. Vốn chủ sở hữu                                                                                  </t>
  </si>
  <si>
    <t xml:space="preserve">   1. Vốn đầu tư của chủ sở hữu                                                                     </t>
  </si>
  <si>
    <t xml:space="preserve">   2. Thặng dư vốn cổ phần                                                                          </t>
  </si>
  <si>
    <t xml:space="preserve">   3. Vốn khác của chủ sở hữu                                                                       </t>
  </si>
  <si>
    <t xml:space="preserve">   4. Cổ phiếu ngân quỹ (*)                                                                         </t>
  </si>
  <si>
    <t xml:space="preserve">   5. Chênh lệch đánh giá lại tài sản                                                               </t>
  </si>
  <si>
    <t xml:space="preserve">   6. Chênh lệch tỷ giá hối đoái                                                                    </t>
  </si>
  <si>
    <t xml:space="preserve">   7. Quỹ đầu tư phát triển                                                                         </t>
  </si>
  <si>
    <t xml:space="preserve">   8. Quỹ dự phòng tài chính                                                                        </t>
  </si>
  <si>
    <t xml:space="preserve">   9. Quỹ khác thuộc vốn chủ sở hữu                                                                 </t>
  </si>
  <si>
    <t xml:space="preserve">   10. Lợi nhuận sau thuế chưa phân phối                                                            </t>
  </si>
  <si>
    <t xml:space="preserve">   11. Nguồn vốn đầu tư XDCB                                                                        </t>
  </si>
  <si>
    <t xml:space="preserve"> II. Nguồn kinh phí và quỹ khác                                                                     </t>
  </si>
  <si>
    <t xml:space="preserve">   1. Quỹ khen thưởng, phúc lợi                                                                     </t>
  </si>
  <si>
    <t xml:space="preserve">   2. Nguồn kinh phí                                                                                </t>
  </si>
  <si>
    <t xml:space="preserve">   3. Nguồn kinh phí đã hình thành tscđ                                                             </t>
  </si>
  <si>
    <t xml:space="preserve">          Tổng cộng nguồn vốn (440=300+400)                                                         </t>
  </si>
  <si>
    <t xml:space="preserve">Các chỉ tiêu ngoài bảng cân đối kế toán                                                             </t>
  </si>
  <si>
    <t xml:space="preserve">    1. Tài sản thuê ngoài                                                                           </t>
  </si>
  <si>
    <t xml:space="preserve">        </t>
  </si>
  <si>
    <t xml:space="preserve">    2. Vật tư, hàng hoá giữ hộ, nhận gia công                                                       </t>
  </si>
  <si>
    <t xml:space="preserve">    3. Hàng hoá nhận bán hộ, nhận  ký gửi, ký cược                                                  </t>
  </si>
  <si>
    <t xml:space="preserve">    4. Nợ khó đòi đã xử lý                                                                          </t>
  </si>
  <si>
    <t xml:space="preserve">    5. Ngoại tệ các loại                                                                            </t>
  </si>
  <si>
    <t xml:space="preserve">    6. Dự toán chi sự nghiệp, dự án                                                                 </t>
  </si>
  <si>
    <t xml:space="preserve">VI.25     </t>
  </si>
  <si>
    <t xml:space="preserve">          </t>
  </si>
  <si>
    <t xml:space="preserve">VI.27     </t>
  </si>
  <si>
    <t xml:space="preserve">VI.26     </t>
  </si>
  <si>
    <t xml:space="preserve">VI.28     </t>
  </si>
  <si>
    <t xml:space="preserve">24A     </t>
  </si>
  <si>
    <t xml:space="preserve">24B     </t>
  </si>
  <si>
    <t xml:space="preserve">VI.30     </t>
  </si>
  <si>
    <t>Quý 1</t>
  </si>
  <si>
    <t xml:space="preserve">    Ngày 18 tháng 04 năm 2013</t>
  </si>
  <si>
    <t xml:space="preserve"> - Tiền mặt tại quỹ</t>
  </si>
  <si>
    <t xml:space="preserve">  - Tiền Việt nam gửi ngân hàng</t>
  </si>
  <si>
    <t xml:space="preserve">         Ngân hàng công thương Bến Thuỷ </t>
  </si>
  <si>
    <t xml:space="preserve">        Ngân hàng TMCP Ngoại Thương Việt nam</t>
  </si>
  <si>
    <r>
      <t xml:space="preserve">        Ngân hàng TMCP  Việt nam</t>
    </r>
    <r>
      <rPr>
        <sz val="10"/>
        <rFont val=".VnTime"/>
        <family val="2"/>
      </rPr>
      <t xml:space="preserve"> - th­¬ng tÝn</t>
    </r>
  </si>
  <si>
    <t xml:space="preserve">   -. Phải thu khách hàng (*)</t>
  </si>
  <si>
    <t>Cộng</t>
  </si>
  <si>
    <t>04- Hàng tồn kho</t>
  </si>
  <si>
    <t xml:space="preserve">          - Nguyên liệu, vật liệu </t>
  </si>
  <si>
    <t xml:space="preserve">          - Công cụ, dụng cụ </t>
  </si>
  <si>
    <t xml:space="preserve">          - Chi phí SX, KD dở dang </t>
  </si>
  <si>
    <t xml:space="preserve">          - Thành phẩm </t>
  </si>
  <si>
    <t>Cộng giá gốc hàng tồn kho</t>
  </si>
  <si>
    <t xml:space="preserve"> 15- Vay và nợ ngắn hạn</t>
  </si>
  <si>
    <t>- Vay ngắn hạn</t>
  </si>
  <si>
    <t xml:space="preserve"> Cộng</t>
  </si>
  <si>
    <t xml:space="preserve">17 - Chi phí phải trả </t>
  </si>
  <si>
    <r>
      <t xml:space="preserve"> - </t>
    </r>
    <r>
      <rPr>
        <sz val="10"/>
        <rFont val=".VnTime"/>
        <family val="2"/>
      </rPr>
      <t>Chi phÝ trÝch tr­íc vµo s¶n xuÊt kinh doanh (*)</t>
    </r>
  </si>
  <si>
    <r>
      <t xml:space="preserve">(*) </t>
    </r>
    <r>
      <rPr>
        <b/>
        <sz val="10"/>
        <rFont val=".VnTime"/>
        <family val="2"/>
      </rPr>
      <t xml:space="preserve">Chi tiÕt chi phÝ trÝch tr­íc vµo s¶n xuÊt kinh doanh </t>
    </r>
  </si>
  <si>
    <t xml:space="preserve"> 18- Các khoản phải trả, phải nộp ngắn hạn khác</t>
  </si>
  <si>
    <t xml:space="preserve">  C.  Cổ phiếu</t>
  </si>
  <si>
    <t xml:space="preserve">  e-  Các quỹ của doanh nghiệp: </t>
  </si>
  <si>
    <t>V.THÔNG TIN BỔ SUNG CÁC KHOẢN MỤC TRÌNH BÀY TRONG BÁO CÁO KẾT QUẢ HOẠT ĐỘNG SXKD</t>
  </si>
  <si>
    <t>CHỈ TIÊU</t>
  </si>
  <si>
    <t>25- Tổng doanh thu bán hàng và cung cấp dịch vụ (Mã số 01)</t>
  </si>
  <si>
    <t xml:space="preserve"> - Doanh thu thuần về bán hàng và cung cấp dịch vụ (Mã số 10)</t>
  </si>
  <si>
    <t xml:space="preserve">Trong đó:   </t>
  </si>
  <si>
    <t xml:space="preserve">  - Doanh thu Xây lắp</t>
  </si>
  <si>
    <t xml:space="preserve">  - Doanh thu sản xuất công nghiệp </t>
  </si>
  <si>
    <t xml:space="preserve">  - Doanh thu ép cọc và xử lý nền móng </t>
  </si>
  <si>
    <t xml:space="preserve">  - Doanh thu khác</t>
  </si>
  <si>
    <t>28 - Giỏ vốn hàng bỏn (Mã số 11)</t>
  </si>
  <si>
    <t xml:space="preserve">  - Giá vốn Xây lắp</t>
  </si>
  <si>
    <t xml:space="preserve">  - Giá vốn sản xuất công nghiệp </t>
  </si>
  <si>
    <t xml:space="preserve">  - Giá vốn ép cọc và xử lý nền móng </t>
  </si>
  <si>
    <t xml:space="preserve">  - Giá vốn của hoạt động SXKD khác</t>
  </si>
  <si>
    <t xml:space="preserve">                                         Cộng</t>
  </si>
  <si>
    <t xml:space="preserve"> 29- Doanh thu hoạt động tài chính (Mã số 21)</t>
  </si>
  <si>
    <t xml:space="preserve"> -  Lãi tiền gửi, tiền cho vay</t>
  </si>
  <si>
    <t xml:space="preserve"> - Cổ tức được chia</t>
  </si>
  <si>
    <t xml:space="preserve">                                                Cộng</t>
  </si>
  <si>
    <t>30- Chi phí tài chính (Mã số 22)</t>
  </si>
  <si>
    <t xml:space="preserve">       - Chi phí lãi vay</t>
  </si>
  <si>
    <t xml:space="preserve">       - Chi phí dự phòng giảm giá đầu tư chứng khoán</t>
  </si>
  <si>
    <t xml:space="preserve">       - Lỗ từ bán chứng khoán</t>
  </si>
  <si>
    <t xml:space="preserve"> 31- Chi phí thuế thu nhập hiện hành</t>
  </si>
  <si>
    <t xml:space="preserve">       Lợi nhuận trước thuế</t>
  </si>
  <si>
    <t xml:space="preserve">     Thuế TNDN phải nộp</t>
  </si>
  <si>
    <t xml:space="preserve">  GIÁM ĐỐC</t>
  </si>
  <si>
    <t>Quý 1/2012</t>
  </si>
  <si>
    <t xml:space="preserve">     Thuế suất áp dụng   (%)</t>
  </si>
  <si>
    <t xml:space="preserve">                             KẾ TOÁN TRƯỞNG                                           </t>
  </si>
  <si>
    <t>VNECO2</t>
  </si>
  <si>
    <t>VNECO4</t>
  </si>
  <si>
    <t>VNECO10</t>
  </si>
  <si>
    <t>22- Vốn chủ sở hữu</t>
  </si>
  <si>
    <t>Phụ lục 02</t>
  </si>
  <si>
    <t>a- Bảng đối chiếu biến động của vốn chủ sở hữu</t>
  </si>
  <si>
    <t>Chỉ  tiêu</t>
  </si>
  <si>
    <t xml:space="preserve">        Ngân hàng Công ty CP Chứng khoán tân Việt</t>
  </si>
  <si>
    <t>Vốn góp (Vốn ĐT của CSH)</t>
  </si>
  <si>
    <t>Quỹ đầu tư phát triển</t>
  </si>
  <si>
    <t>Quỹ dự phòng tài chính</t>
  </si>
  <si>
    <t>Thặng dư vốn cổ phần</t>
  </si>
  <si>
    <t>Quỹ khác thuộc vốn chủ sở hữu</t>
  </si>
  <si>
    <t>Lợi nhuậnchưa phân phối</t>
  </si>
  <si>
    <t>phân phối</t>
  </si>
  <si>
    <t>Số dư tại 01/012012</t>
  </si>
  <si>
    <t xml:space="preserve">- Tăng vốn trong  năm trước  </t>
  </si>
  <si>
    <t>- Giảm  vốn trong năm trước</t>
  </si>
  <si>
    <t>Số dư 31/12/2012</t>
  </si>
  <si>
    <t>Số dư tại 01/01/2013</t>
  </si>
  <si>
    <t>- Tăng vốn trong  kỳ</t>
  </si>
  <si>
    <t>- Giảm  vốn trong  kỳ</t>
  </si>
  <si>
    <t>Số dư  tại 31/3/2013</t>
  </si>
  <si>
    <t xml:space="preserve">Ngày 18 tháng  04 năm 2013 </t>
  </si>
  <si>
    <t xml:space="preserve">              KẾ TOÁN TRƯỞNG</t>
  </si>
  <si>
    <t xml:space="preserve">              GIÁM ĐỐC CÔNG TY</t>
  </si>
  <si>
    <t xml:space="preserve">         Trần Thi Lương</t>
  </si>
  <si>
    <t>VI. NHỮNG THÔNG TIN KHÁC :</t>
  </si>
  <si>
    <t xml:space="preserve"> Thông tin về các bên liên quan:</t>
  </si>
  <si>
    <t xml:space="preserve">          Các bên liên quan bao gồm:</t>
  </si>
  <si>
    <t>31/03/2012</t>
  </si>
  <si>
    <t xml:space="preserve">        C«ng ty cp Xd ®iÖn vneco3</t>
  </si>
  <si>
    <t>Khèi 3- Ph­êng Trung §« - Tp Vinh – NghÖ An</t>
  </si>
  <si>
    <t>ThuyÕt minh b¸o c¸o tµi chÝnh</t>
  </si>
  <si>
    <t>I.§Æc ®iÓm ho¹t ®éng s¶n xuÊt kinh doanh</t>
  </si>
  <si>
    <t>1. H×nh thøc së h÷u vèn:</t>
  </si>
  <si>
    <t xml:space="preserve">           C«ng ty cæ phÇn x©y dùng ®iÖn VNECO3 lµ c«ng ty con trong tæ hîp C«ng ty mẹ ,C«ng ty con thuéc Tæng c«ng ty cæ phÇn x©y dùng ®iÖn ViÖt Nam. §­îc thµnh lËp theo quyÕt ®Þnh sè 122/2003/Q§-BCN ngµy 11 th¸ng 7 n¨m 2003 cña Bé  tr­ëng Bé C«ng NghiÖp vÒ viÖc chuyÓn XÝ nghiÖp Bª t«ng ly t©m vµ XD ®iÖn Vinh thuéc C«ng ty x©y l¾p ®iÖn 3 thµnh C«ng ty cæ phÇn x©y l¾p ®iÖn 3.3, vµ ®­îc ®æi tªn thµnh C«ng ty cæ phÇn x©y dùng ®iÖn VNECO3 theo quyÕt ®Þnh sè 03Q§/XL§3.3 H§QT ngµy 20 th¸ng 02 n¨m 2006 cña Chñ tÞch héi ®ång qu¶n trÞ C«ng ty cæ phÇn x©y l¾p ®iÖn 3.3.
 Sè d¨ng ký kinh doanh : 2900576216</t>
  </si>
  <si>
    <t>Trô së chÝnh: Khèi 3 – Ph­êng Trung §« - Tp Vinh – TØnh NghÖ An.</t>
  </si>
  <si>
    <r>
      <t xml:space="preserve">Vèn ®iÒu lÖ cña C«ng ty:          </t>
    </r>
    <r>
      <rPr>
        <b/>
        <sz val="13"/>
        <rFont val=".VnTime"/>
        <family val="2"/>
      </rPr>
      <t>13.197.100.000 ®ång.</t>
    </r>
  </si>
  <si>
    <t>H×nh thøc së h÷u vèn:               Cæ phÇn</t>
  </si>
  <si>
    <t>- Tû lÖ vèn cña Tæng c«ng ty cæ phÇn x©y dùng ®iÖn ViÖt Nam:         52,9%</t>
  </si>
  <si>
    <t>- Tû lÖ vèn cña c¸c ®èi t­îng kh¸c:                                                    47,1%</t>
  </si>
  <si>
    <t>2. Ngµnh nghÒ kinh doanh:</t>
  </si>
  <si>
    <t xml:space="preserve"> - X©y l¾p ®­êng d©y vµ tr¹m biÕn ¸p dÕn 500kV, c«ng tr×nh d©n dông c«ng nghiÖp, c«ng tr×nh giao th«ng thuû lîi.</t>
  </si>
  <si>
    <t xml:space="preserve"> - S¶n xuÊt c¸c s¶n phÈm bª t«ng, s¶n xuÊt phô kiÖn ®iÖn.</t>
  </si>
  <si>
    <t xml:space="preserve"> - Gia c«ng c¬ khÝ, m¹ nhóng kÏm nãng.</t>
  </si>
  <si>
    <t xml:space="preserve"> - DÞch vô vËn t¶i hµng ho¸.</t>
  </si>
  <si>
    <t xml:space="preserve"> - Xö lý nÒn mãng c¸c c«ng tr×nh.</t>
  </si>
  <si>
    <t xml:space="preserve"> - Khai th¸c kinh doanh c¸t, ®¸, sái vµ c¸c chñng loaÞ vËt liÖu x©y dùng.</t>
  </si>
  <si>
    <t>II. Kú kÕ to¸n, ®¬n vÞ tiÒn tÖ sö dông trong kÕ to¸n:</t>
  </si>
  <si>
    <t xml:space="preserve">§¬n vÞ tiÒn tÖ sña dông: VN§ </t>
  </si>
  <si>
    <r>
      <t>III. ChÕ ®é kÕ to¸n ¸p dông</t>
    </r>
    <r>
      <rPr>
        <sz val="13"/>
        <rFont val=".VnTime"/>
        <family val="2"/>
      </rPr>
      <t>:</t>
    </r>
  </si>
  <si>
    <t xml:space="preserve">               C«ng ty thùc hiÖn c«ng t¸c kÕ to¸n theo chÕ ®é kÕ to¸n doanh nghiÖp ban hµnh theo quyÕt ®Þnh sè 15/2006/Q§/BTC ngµy 20 th¸ng 3 n¨m 2006 cña Bé Tr­ëng B« Tµi ChÝnh vÒ viÖc ban hµnh chÕ ®é kÕ to¸n Doanh nghiÖp.</t>
  </si>
  <si>
    <t xml:space="preserve">            </t>
  </si>
  <si>
    <t>C¬ cÊu vèn ®iÒu lÖ cña C«ng ty t¹i thêi ®iÓm 31/03/2013</t>
  </si>
  <si>
    <t xml:space="preserve">               Kú kÕ to¸n quý 1 cña C«ng ty  : bÊt ®Çu tõ ngµy 01 th¸ng 01 vµ kÕt thóc t¹i thêi ®iÓm hÕt ngµy 31/03 hµng n¨m.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</si>
</sst>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8">
    <font>
      <sz val="10"/>
      <name val="Arial"/>
    </font>
    <font>
      <sz val="10"/>
      <name val="Arial"/>
    </font>
    <font>
      <sz val="10"/>
      <name val=".VnTime"/>
      <family val="2"/>
    </font>
    <font>
      <sz val="12"/>
      <name val=".VnTimeH"/>
      <family val="2"/>
    </font>
    <font>
      <b/>
      <sz val="10"/>
      <name val=".VnTime"/>
      <family val="2"/>
    </font>
    <font>
      <sz val="8"/>
      <name val="Arial"/>
    </font>
    <font>
      <sz val="12"/>
      <name val=".VnTime"/>
      <family val="2"/>
    </font>
    <font>
      <b/>
      <sz val="12"/>
      <name val=".VnTime"/>
      <family val="2"/>
    </font>
    <font>
      <b/>
      <i/>
      <sz val="10"/>
      <name val=".VnTime"/>
      <family val="2"/>
    </font>
    <font>
      <i/>
      <sz val="10"/>
      <name val=".VnTime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9"/>
      <name val=".VnTime"/>
      <family val="2"/>
    </font>
    <font>
      <b/>
      <sz val="9"/>
      <name val=".VnTime"/>
      <family val="2"/>
    </font>
    <font>
      <sz val="18"/>
      <name val=".VnTimeH"/>
      <family val="2"/>
    </font>
    <font>
      <sz val="8"/>
      <name val=".VnArialH"/>
      <family val="2"/>
    </font>
    <font>
      <sz val="18"/>
      <name val=".VnHelvetInsH"/>
      <family val="2"/>
    </font>
    <font>
      <i/>
      <sz val="14"/>
      <name val=".VnBook-Antiqua"/>
      <family val="2"/>
    </font>
    <font>
      <sz val="14"/>
      <name val=".VnBook-Antiqua"/>
      <family val="2"/>
    </font>
    <font>
      <i/>
      <sz val="12"/>
      <name val=".VnTime"/>
      <family val="2"/>
    </font>
    <font>
      <b/>
      <sz val="12"/>
      <name val=".VnTimeH"/>
      <family val="2"/>
    </font>
    <font>
      <sz val="16"/>
      <name val=".VnTime"/>
      <family val="2"/>
    </font>
    <font>
      <b/>
      <sz val="10"/>
      <name val=".VnTimeH"/>
      <family val="2"/>
    </font>
    <font>
      <b/>
      <sz val="10"/>
      <name val=".VnTime"/>
    </font>
    <font>
      <b/>
      <sz val="9"/>
      <name val=".VnTimeH"/>
      <family val="2"/>
    </font>
    <font>
      <sz val="13"/>
      <name val=".VnTime"/>
      <family val="2"/>
    </font>
    <font>
      <b/>
      <sz val="10"/>
      <name val="Arial"/>
    </font>
    <font>
      <b/>
      <sz val="13"/>
      <name val=".VnTime"/>
      <family val="2"/>
    </font>
    <font>
      <b/>
      <sz val="9"/>
      <name val="Times New Roman"/>
      <family val="1"/>
    </font>
    <font>
      <u/>
      <sz val="10"/>
      <name val="Times New Roman"/>
      <family val="1"/>
    </font>
    <font>
      <sz val="9"/>
      <name val="Arial"/>
    </font>
    <font>
      <b/>
      <sz val="9"/>
      <color indexed="8"/>
      <name val=".VnTime"/>
      <family val="2"/>
    </font>
    <font>
      <sz val="13"/>
      <name val=".VnTimeH"/>
      <family val="2"/>
    </font>
    <font>
      <b/>
      <sz val="10"/>
      <name val="Arial"/>
      <family val="2"/>
    </font>
    <font>
      <b/>
      <i/>
      <sz val="12"/>
      <name val="Times New Roman"/>
      <family val="1"/>
    </font>
    <font>
      <sz val="13"/>
      <name val=".VnTime"/>
    </font>
    <font>
      <b/>
      <sz val="13"/>
      <name val="Times New Roman"/>
      <family val="1"/>
    </font>
    <font>
      <b/>
      <sz val="13"/>
      <name val=".VnTime"/>
    </font>
    <font>
      <b/>
      <sz val="11"/>
      <name val=".VnTime"/>
      <family val="2"/>
    </font>
    <font>
      <b/>
      <sz val="11"/>
      <name val=".VnTime"/>
    </font>
    <font>
      <sz val="9"/>
      <name val=".VnTime"/>
    </font>
    <font>
      <sz val="10"/>
      <name val=".VnTime"/>
    </font>
    <font>
      <i/>
      <sz val="13"/>
      <name val=".VnTime"/>
      <family val="2"/>
    </font>
    <font>
      <sz val="14"/>
      <name val="Times New Roman"/>
      <family val="1"/>
    </font>
    <font>
      <i/>
      <sz val="13"/>
      <name val="Times New Roman"/>
      <family val="1"/>
    </font>
    <font>
      <i/>
      <sz val="10"/>
      <name val="Times New Roman"/>
      <family val="1"/>
    </font>
    <font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4"/>
      <name val=".VnHelvetInsH"/>
      <family val="2"/>
    </font>
    <font>
      <b/>
      <sz val="16"/>
      <name val=".VnTimeH"/>
      <family val="2"/>
    </font>
    <font>
      <b/>
      <sz val="12"/>
      <name val=".VnTime"/>
    </font>
    <font>
      <b/>
      <sz val="16"/>
      <name val="Times New Roman"/>
      <family val="1"/>
    </font>
    <font>
      <b/>
      <u/>
      <sz val="10"/>
      <name val="Times New Roman"/>
      <family val="1"/>
    </font>
    <font>
      <b/>
      <i/>
      <sz val="10"/>
      <name val="Arial"/>
      <family val="2"/>
    </font>
    <font>
      <b/>
      <sz val="18"/>
      <name val=".VnHelvetInsH"/>
      <family val="2"/>
    </font>
    <font>
      <b/>
      <u/>
      <sz val="12"/>
      <name val=".VnTime"/>
      <family val="2"/>
    </font>
    <font>
      <sz val="13"/>
      <name val="Arial"/>
    </font>
    <font>
      <b/>
      <u/>
      <sz val="13"/>
      <name val=".VnTim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0" fontId="2" fillId="0" borderId="2" xfId="0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1" applyNumberFormat="1" applyFont="1" applyBorder="1"/>
    <xf numFmtId="164" fontId="6" fillId="0" borderId="1" xfId="1" applyNumberFormat="1" applyFont="1" applyBorder="1"/>
    <xf numFmtId="0" fontId="6" fillId="0" borderId="2" xfId="0" applyFont="1" applyBorder="1"/>
    <xf numFmtId="0" fontId="3" fillId="0" borderId="0" xfId="0" applyFont="1"/>
    <xf numFmtId="164" fontId="2" fillId="0" borderId="0" xfId="0" applyNumberFormat="1" applyFont="1"/>
    <xf numFmtId="0" fontId="4" fillId="0" borderId="4" xfId="0" applyFont="1" applyBorder="1"/>
    <xf numFmtId="0" fontId="2" fillId="0" borderId="5" xfId="0" applyFont="1" applyBorder="1"/>
    <xf numFmtId="164" fontId="4" fillId="0" borderId="0" xfId="1" applyNumberFormat="1" applyFont="1"/>
    <xf numFmtId="0" fontId="8" fillId="0" borderId="1" xfId="0" applyFont="1" applyBorder="1"/>
    <xf numFmtId="164" fontId="8" fillId="0" borderId="1" xfId="1" applyNumberFormat="1" applyFont="1" applyBorder="1"/>
    <xf numFmtId="0" fontId="8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13" fillId="0" borderId="5" xfId="0" applyFont="1" applyBorder="1"/>
    <xf numFmtId="0" fontId="13" fillId="0" borderId="1" xfId="0" applyFont="1" applyBorder="1"/>
    <xf numFmtId="0" fontId="16" fillId="0" borderId="1" xfId="0" applyFont="1" applyBorder="1"/>
    <xf numFmtId="164" fontId="4" fillId="0" borderId="0" xfId="0" applyNumberFormat="1" applyFont="1"/>
    <xf numFmtId="0" fontId="17" fillId="0" borderId="1" xfId="0" applyFont="1" applyBorder="1"/>
    <xf numFmtId="164" fontId="9" fillId="0" borderId="0" xfId="1" applyNumberFormat="1" applyFont="1"/>
    <xf numFmtId="0" fontId="13" fillId="0" borderId="2" xfId="0" applyFont="1" applyBorder="1"/>
    <xf numFmtId="0" fontId="11" fillId="0" borderId="0" xfId="0" applyFont="1"/>
    <xf numFmtId="0" fontId="19" fillId="0" borderId="0" xfId="0" applyFont="1"/>
    <xf numFmtId="164" fontId="8" fillId="0" borderId="0" xfId="0" applyNumberFormat="1" applyFont="1"/>
    <xf numFmtId="164" fontId="2" fillId="2" borderId="1" xfId="1" applyNumberFormat="1" applyFont="1" applyFill="1" applyBorder="1"/>
    <xf numFmtId="164" fontId="6" fillId="0" borderId="2" xfId="1" applyNumberFormat="1" applyFont="1" applyBorder="1"/>
    <xf numFmtId="0" fontId="23" fillId="0" borderId="0" xfId="0" applyFont="1" applyAlignme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4" fontId="4" fillId="3" borderId="6" xfId="0" applyNumberFormat="1" applyFont="1" applyFill="1" applyBorder="1" applyAlignment="1">
      <alignment horizontal="center"/>
    </xf>
    <xf numFmtId="0" fontId="16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0" fontId="16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13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16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4" fillId="0" borderId="11" xfId="1" applyNumberFormat="1" applyFont="1" applyBorder="1" applyAlignment="1">
      <alignment horizontal="right"/>
    </xf>
    <xf numFmtId="0" fontId="16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164" fontId="4" fillId="0" borderId="13" xfId="1" applyNumberFormat="1" applyFont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13" fillId="0" borderId="10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0" fillId="0" borderId="0" xfId="0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7" fillId="0" borderId="0" xfId="0" applyFont="1"/>
    <xf numFmtId="0" fontId="29" fillId="0" borderId="0" xfId="0" applyFont="1" applyAlignment="1">
      <alignment horizontal="center" vertical="center"/>
    </xf>
    <xf numFmtId="0" fontId="4" fillId="0" borderId="3" xfId="0" applyFont="1" applyBorder="1"/>
    <xf numFmtId="0" fontId="4" fillId="0" borderId="14" xfId="0" applyFont="1" applyBorder="1"/>
    <xf numFmtId="0" fontId="4" fillId="0" borderId="15" xfId="0" applyFont="1" applyBorder="1"/>
    <xf numFmtId="0" fontId="2" fillId="0" borderId="5" xfId="0" applyFont="1" applyBorder="1" applyAlignment="1">
      <alignment horizontal="left"/>
    </xf>
    <xf numFmtId="164" fontId="2" fillId="0" borderId="5" xfId="1" applyNumberFormat="1" applyFont="1" applyBorder="1" applyAlignment="1">
      <alignment horizontal="right"/>
    </xf>
    <xf numFmtId="164" fontId="2" fillId="0" borderId="5" xfId="1" applyNumberFormat="1" applyFont="1" applyBorder="1"/>
    <xf numFmtId="164" fontId="2" fillId="0" borderId="1" xfId="1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2" xfId="1" applyNumberFormat="1" applyFont="1" applyBorder="1" applyAlignment="1">
      <alignment horizontal="right"/>
    </xf>
    <xf numFmtId="0" fontId="30" fillId="0" borderId="0" xfId="0" applyFont="1"/>
    <xf numFmtId="0" fontId="31" fillId="0" borderId="0" xfId="0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164" fontId="4" fillId="0" borderId="5" xfId="1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3" fontId="4" fillId="0" borderId="13" xfId="0" applyNumberFormat="1" applyFont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4" fillId="2" borderId="13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3" fontId="2" fillId="2" borderId="13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9" fillId="2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33" fillId="0" borderId="18" xfId="0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Border="1"/>
    <xf numFmtId="164" fontId="36" fillId="0" borderId="1" xfId="1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/>
    </xf>
    <xf numFmtId="164" fontId="20" fillId="0" borderId="1" xfId="1" applyNumberFormat="1" applyFont="1" applyBorder="1" applyAlignment="1">
      <alignment vertical="center"/>
    </xf>
    <xf numFmtId="3" fontId="20" fillId="0" borderId="1" xfId="0" applyNumberFormat="1" applyFont="1" applyBorder="1" applyAlignment="1">
      <alignment horizontal="right" vertical="center" wrapText="1"/>
    </xf>
    <xf numFmtId="3" fontId="38" fillId="0" borderId="1" xfId="0" applyNumberFormat="1" applyFont="1" applyBorder="1" applyAlignment="1">
      <alignment vertical="center"/>
    </xf>
    <xf numFmtId="3" fontId="21" fillId="0" borderId="1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164" fontId="36" fillId="0" borderId="1" xfId="1" applyNumberFormat="1" applyFont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indent="2"/>
    </xf>
    <xf numFmtId="3" fontId="3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2"/>
    </xf>
    <xf numFmtId="0" fontId="16" fillId="0" borderId="17" xfId="0" applyFont="1" applyBorder="1" applyAlignment="1">
      <alignment horizontal="left" vertical="center" wrapText="1"/>
    </xf>
    <xf numFmtId="164" fontId="36" fillId="0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right" vertical="center" wrapText="1"/>
    </xf>
    <xf numFmtId="164" fontId="20" fillId="0" borderId="1" xfId="1" applyNumberFormat="1" applyFont="1" applyFill="1" applyBorder="1" applyAlignment="1">
      <alignment vertical="center"/>
    </xf>
    <xf numFmtId="3" fontId="20" fillId="0" borderId="1" xfId="0" applyNumberFormat="1" applyFont="1" applyFill="1" applyBorder="1" applyAlignment="1">
      <alignment horizontal="right" vertical="center" wrapText="1"/>
    </xf>
    <xf numFmtId="0" fontId="13" fillId="0" borderId="17" xfId="0" applyFont="1" applyBorder="1" applyAlignment="1">
      <alignment horizontal="left" vertical="center" wrapText="1"/>
    </xf>
    <xf numFmtId="9" fontId="0" fillId="0" borderId="0" xfId="0" applyNumberFormat="1" applyAlignment="1">
      <alignment vertical="center"/>
    </xf>
    <xf numFmtId="9" fontId="0" fillId="0" borderId="1" xfId="0" applyNumberFormat="1" applyBorder="1" applyAlignment="1">
      <alignment vertical="center"/>
    </xf>
    <xf numFmtId="164" fontId="0" fillId="0" borderId="0" xfId="1" applyNumberFormat="1" applyFont="1" applyAlignment="1">
      <alignment vertical="center"/>
    </xf>
    <xf numFmtId="3" fontId="20" fillId="0" borderId="18" xfId="0" applyNumberFormat="1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 indent="2"/>
    </xf>
    <xf numFmtId="3" fontId="39" fillId="0" borderId="2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 indent="2"/>
    </xf>
    <xf numFmtId="3" fontId="39" fillId="0" borderId="0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19" fillId="0" borderId="0" xfId="0" applyFont="1" applyFill="1" applyBorder="1" applyAlignment="1"/>
    <xf numFmtId="0" fontId="13" fillId="0" borderId="0" xfId="0" applyFont="1" applyAlignment="1">
      <alignment vertical="center"/>
    </xf>
    <xf numFmtId="0" fontId="16" fillId="0" borderId="19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4" fillId="0" borderId="13" xfId="0" applyFont="1" applyBorder="1" applyAlignment="1">
      <alignment horizontal="right" vertical="center" wrapText="1"/>
    </xf>
    <xf numFmtId="0" fontId="0" fillId="0" borderId="13" xfId="0" applyBorder="1" applyAlignment="1">
      <alignment vertical="center"/>
    </xf>
    <xf numFmtId="0" fontId="16" fillId="0" borderId="20" xfId="0" applyFont="1" applyFill="1" applyBorder="1" applyAlignment="1">
      <alignment horizontal="center" vertical="center"/>
    </xf>
    <xf numFmtId="0" fontId="7" fillId="0" borderId="0" xfId="0" applyFont="1"/>
    <xf numFmtId="0" fontId="19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64" fontId="6" fillId="0" borderId="3" xfId="1" applyNumberFormat="1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4" xfId="1" applyNumberFormat="1" applyFont="1" applyBorder="1"/>
    <xf numFmtId="164" fontId="6" fillId="0" borderId="0" xfId="1" applyNumberFormat="1" applyFont="1"/>
    <xf numFmtId="0" fontId="6" fillId="0" borderId="18" xfId="0" applyFont="1" applyBorder="1" applyAlignment="1">
      <alignment horizontal="center"/>
    </xf>
    <xf numFmtId="164" fontId="6" fillId="0" borderId="18" xfId="1" applyNumberFormat="1" applyFont="1" applyBorder="1"/>
    <xf numFmtId="0" fontId="6" fillId="0" borderId="13" xfId="0" applyFont="1" applyBorder="1" applyAlignment="1">
      <alignment horizontal="center"/>
    </xf>
    <xf numFmtId="164" fontId="6" fillId="0" borderId="13" xfId="1" applyNumberFormat="1" applyFont="1" applyBorder="1"/>
    <xf numFmtId="0" fontId="6" fillId="0" borderId="14" xfId="0" applyFont="1" applyBorder="1" applyAlignment="1">
      <alignment horizontal="center"/>
    </xf>
    <xf numFmtId="164" fontId="6" fillId="0" borderId="14" xfId="1" applyNumberFormat="1" applyFont="1" applyBorder="1"/>
    <xf numFmtId="0" fontId="27" fillId="0" borderId="0" xfId="0" applyFont="1" applyAlignment="1"/>
    <xf numFmtId="164" fontId="7" fillId="0" borderId="0" xfId="0" applyNumberFormat="1" applyFont="1"/>
    <xf numFmtId="0" fontId="6" fillId="0" borderId="21" xfId="0" applyFont="1" applyBorder="1" applyAlignment="1">
      <alignment horizontal="center"/>
    </xf>
    <xf numFmtId="164" fontId="6" fillId="0" borderId="22" xfId="1" applyNumberFormat="1" applyFont="1" applyBorder="1"/>
    <xf numFmtId="0" fontId="43" fillId="0" borderId="0" xfId="0" applyFont="1"/>
    <xf numFmtId="0" fontId="45" fillId="0" borderId="0" xfId="0" applyFont="1"/>
    <xf numFmtId="0" fontId="47" fillId="0" borderId="0" xfId="0" applyFont="1"/>
    <xf numFmtId="0" fontId="46" fillId="2" borderId="4" xfId="0" applyFont="1" applyFill="1" applyBorder="1" applyAlignment="1">
      <alignment horizontal="center" vertical="top" wrapText="1"/>
    </xf>
    <xf numFmtId="164" fontId="21" fillId="2" borderId="5" xfId="1" applyNumberFormat="1" applyFont="1" applyFill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3" fillId="0" borderId="0" xfId="0" applyNumberFormat="1" applyFont="1"/>
    <xf numFmtId="164" fontId="48" fillId="2" borderId="1" xfId="1" applyNumberFormat="1" applyFont="1" applyFill="1" applyBorder="1" applyAlignment="1">
      <alignment vertical="center"/>
    </xf>
    <xf numFmtId="164" fontId="49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1" fillId="2" borderId="2" xfId="1" applyNumberFormat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45" fillId="0" borderId="0" xfId="0" applyNumberFormat="1" applyFont="1"/>
    <xf numFmtId="164" fontId="21" fillId="2" borderId="13" xfId="1" applyNumberFormat="1" applyFont="1" applyFill="1" applyBorder="1" applyAlignment="1">
      <alignment vertical="center"/>
    </xf>
    <xf numFmtId="164" fontId="16" fillId="2" borderId="23" xfId="1" applyNumberFormat="1" applyFont="1" applyFill="1" applyBorder="1" applyAlignment="1">
      <alignment horizontal="justify" vertical="center" wrapText="1"/>
    </xf>
    <xf numFmtId="0" fontId="21" fillId="2" borderId="0" xfId="0" applyFont="1" applyFill="1" applyBorder="1" applyAlignment="1">
      <alignment horizontal="justify" vertical="center" wrapText="1"/>
    </xf>
    <xf numFmtId="164" fontId="16" fillId="2" borderId="0" xfId="1" applyNumberFormat="1" applyFont="1" applyFill="1" applyBorder="1" applyAlignment="1">
      <alignment horizontal="justify" vertical="center" wrapText="1"/>
    </xf>
    <xf numFmtId="164" fontId="4" fillId="2" borderId="0" xfId="1" applyNumberFormat="1" applyFont="1" applyFill="1" applyBorder="1" applyAlignment="1">
      <alignment vertical="center"/>
    </xf>
    <xf numFmtId="0" fontId="48" fillId="0" borderId="0" xfId="0" applyFont="1"/>
    <xf numFmtId="0" fontId="18" fillId="0" borderId="0" xfId="0" applyNumberFormat="1" applyFont="1" applyAlignment="1">
      <alignment horizontal="center"/>
    </xf>
    <xf numFmtId="0" fontId="10" fillId="2" borderId="3" xfId="0" applyNumberFormat="1" applyFont="1" applyFill="1" applyBorder="1" applyAlignment="1">
      <alignment horizontal="center" vertical="top" wrapText="1"/>
    </xf>
    <xf numFmtId="0" fontId="10" fillId="2" borderId="14" xfId="0" applyNumberFormat="1" applyFont="1" applyFill="1" applyBorder="1" applyAlignment="1">
      <alignment horizontal="center" vertical="top" wrapText="1"/>
    </xf>
    <xf numFmtId="0" fontId="36" fillId="2" borderId="5" xfId="0" applyNumberFormat="1" applyFont="1" applyFill="1" applyBorder="1" applyAlignment="1">
      <alignment horizontal="justify" vertical="center" wrapText="1"/>
    </xf>
    <xf numFmtId="0" fontId="13" fillId="2" borderId="1" xfId="0" applyNumberFormat="1" applyFont="1" applyFill="1" applyBorder="1" applyAlignment="1">
      <alignment horizontal="justify" vertical="center" wrapText="1"/>
    </xf>
    <xf numFmtId="0" fontId="36" fillId="2" borderId="2" xfId="0" applyNumberFormat="1" applyFont="1" applyFill="1" applyBorder="1" applyAlignment="1">
      <alignment horizontal="justify" vertical="center" wrapText="1"/>
    </xf>
    <xf numFmtId="0" fontId="36" fillId="2" borderId="13" xfId="0" applyNumberFormat="1" applyFont="1" applyFill="1" applyBorder="1" applyAlignment="1">
      <alignment horizontal="justify" vertical="center" wrapText="1"/>
    </xf>
    <xf numFmtId="0" fontId="19" fillId="0" borderId="0" xfId="0" applyNumberFormat="1" applyFont="1"/>
    <xf numFmtId="0" fontId="19" fillId="0" borderId="0" xfId="0" applyNumberFormat="1" applyFont="1" applyAlignment="1">
      <alignment horizontal="left" indent="1"/>
    </xf>
    <xf numFmtId="0" fontId="11" fillId="0" borderId="0" xfId="0" applyNumberFormat="1" applyFont="1" applyAlignment="1"/>
    <xf numFmtId="0" fontId="11" fillId="0" borderId="0" xfId="0" applyNumberFormat="1" applyFont="1"/>
    <xf numFmtId="0" fontId="19" fillId="0" borderId="3" xfId="0" applyFont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/>
    <xf numFmtId="0" fontId="11" fillId="0" borderId="5" xfId="0" applyNumberFormat="1" applyFont="1" applyBorder="1"/>
    <xf numFmtId="0" fontId="11" fillId="0" borderId="1" xfId="0" applyNumberFormat="1" applyFont="1" applyBorder="1"/>
    <xf numFmtId="0" fontId="11" fillId="0" borderId="4" xfId="0" applyFont="1" applyBorder="1"/>
    <xf numFmtId="0" fontId="11" fillId="0" borderId="18" xfId="0" applyNumberFormat="1" applyFont="1" applyBorder="1"/>
    <xf numFmtId="0" fontId="11" fillId="0" borderId="13" xfId="0" applyFont="1" applyBorder="1"/>
    <xf numFmtId="0" fontId="11" fillId="0" borderId="14" xfId="0" applyNumberFormat="1" applyFont="1" applyBorder="1"/>
    <xf numFmtId="0" fontId="11" fillId="0" borderId="14" xfId="0" applyFont="1" applyBorder="1"/>
    <xf numFmtId="0" fontId="16" fillId="0" borderId="0" xfId="0" applyNumberFormat="1" applyFont="1"/>
    <xf numFmtId="0" fontId="16" fillId="0" borderId="0" xfId="0" applyNumberFormat="1" applyFont="1" applyBorder="1" applyAlignment="1">
      <alignment horizontal="right" vertical="center"/>
    </xf>
    <xf numFmtId="0" fontId="16" fillId="0" borderId="24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/>
    </xf>
    <xf numFmtId="14" fontId="16" fillId="0" borderId="4" xfId="0" applyNumberFormat="1" applyFont="1" applyBorder="1" applyAlignment="1">
      <alignment horizontal="center"/>
    </xf>
    <xf numFmtId="14" fontId="13" fillId="0" borderId="0" xfId="0" applyNumberFormat="1" applyFont="1"/>
    <xf numFmtId="164" fontId="13" fillId="0" borderId="0" xfId="0" applyNumberFormat="1" applyFont="1"/>
    <xf numFmtId="164" fontId="13" fillId="0" borderId="0" xfId="1" applyNumberFormat="1" applyFont="1"/>
    <xf numFmtId="0" fontId="16" fillId="0" borderId="20" xfId="0" applyNumberFormat="1" applyFont="1" applyBorder="1" applyAlignment="1">
      <alignment horizontal="center"/>
    </xf>
    <xf numFmtId="0" fontId="19" fillId="0" borderId="3" xfId="0" applyNumberFormat="1" applyFont="1" applyBorder="1" applyAlignment="1">
      <alignment horizontal="center"/>
    </xf>
    <xf numFmtId="0" fontId="19" fillId="0" borderId="4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5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13" fillId="0" borderId="2" xfId="0" applyNumberFormat="1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8" fillId="0" borderId="0" xfId="0" applyNumberFormat="1" applyFont="1"/>
    <xf numFmtId="0" fontId="19" fillId="0" borderId="0" xfId="0" applyNumberFormat="1" applyFont="1" applyFill="1" applyBorder="1" applyAlignment="1">
      <alignment horizontal="left"/>
    </xf>
    <xf numFmtId="0" fontId="42" fillId="0" borderId="0" xfId="0" applyNumberFormat="1" applyFont="1"/>
    <xf numFmtId="0" fontId="55" fillId="0" borderId="0" xfId="0" applyNumberFormat="1" applyFont="1" applyAlignment="1"/>
    <xf numFmtId="0" fontId="56" fillId="0" borderId="0" xfId="0" applyNumberFormat="1" applyFont="1" applyAlignment="1"/>
    <xf numFmtId="0" fontId="16" fillId="3" borderId="25" xfId="0" applyNumberFormat="1" applyFont="1" applyFill="1" applyBorder="1" applyAlignment="1">
      <alignment horizontal="center" vertical="center"/>
    </xf>
    <xf numFmtId="14" fontId="16" fillId="3" borderId="26" xfId="0" applyNumberFormat="1" applyFont="1" applyFill="1" applyBorder="1" applyAlignment="1">
      <alignment horizontal="center" vertical="center"/>
    </xf>
    <xf numFmtId="14" fontId="16" fillId="3" borderId="27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/>
    </xf>
    <xf numFmtId="0" fontId="59" fillId="0" borderId="0" xfId="0" applyFont="1" applyFill="1" applyAlignment="1">
      <alignment horizontal="center"/>
    </xf>
    <xf numFmtId="164" fontId="60" fillId="0" borderId="13" xfId="0" applyNumberFormat="1" applyFont="1" applyFill="1" applyBorder="1"/>
    <xf numFmtId="0" fontId="7" fillId="0" borderId="1" xfId="0" applyFont="1" applyFill="1" applyBorder="1" applyAlignment="1">
      <alignment horizontal="center"/>
    </xf>
    <xf numFmtId="164" fontId="7" fillId="0" borderId="1" xfId="1" applyNumberFormat="1" applyFont="1" applyFill="1" applyBorder="1"/>
    <xf numFmtId="164" fontId="0" fillId="0" borderId="0" xfId="0" applyNumberFormat="1"/>
    <xf numFmtId="0" fontId="6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/>
    <xf numFmtId="164" fontId="7" fillId="0" borderId="1" xfId="1" applyNumberFormat="1" applyFont="1" applyFill="1" applyBorder="1" applyAlignment="1"/>
    <xf numFmtId="164" fontId="60" fillId="0" borderId="1" xfId="1" applyNumberFormat="1" applyFont="1" applyFill="1" applyBorder="1" applyAlignment="1"/>
    <xf numFmtId="164" fontId="60" fillId="0" borderId="1" xfId="1" applyNumberFormat="1" applyFont="1" applyFill="1" applyBorder="1"/>
    <xf numFmtId="164" fontId="6" fillId="0" borderId="1" xfId="1" applyNumberFormat="1" applyFont="1" applyFill="1" applyBorder="1" applyAlignment="1"/>
    <xf numFmtId="164" fontId="0" fillId="0" borderId="1" xfId="1" applyNumberFormat="1" applyFont="1" applyFill="1" applyBorder="1" applyAlignment="1"/>
    <xf numFmtId="164" fontId="0" fillId="0" borderId="1" xfId="1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64" fontId="0" fillId="0" borderId="2" xfId="1" applyNumberFormat="1" applyFont="1" applyFill="1" applyBorder="1"/>
    <xf numFmtId="0" fontId="0" fillId="0" borderId="0" xfId="0" applyFill="1"/>
    <xf numFmtId="164" fontId="0" fillId="0" borderId="0" xfId="0" applyNumberFormat="1" applyFill="1"/>
    <xf numFmtId="0" fontId="19" fillId="0" borderId="13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62" fillId="0" borderId="13" xfId="0" applyNumberFormat="1" applyFont="1" applyFill="1" applyBorder="1" applyAlignment="1">
      <alignment horizontal="center"/>
    </xf>
    <xf numFmtId="0" fontId="19" fillId="0" borderId="1" xfId="0" applyNumberFormat="1" applyFont="1" applyFill="1" applyBorder="1"/>
    <xf numFmtId="0" fontId="11" fillId="0" borderId="1" xfId="0" applyNumberFormat="1" applyFont="1" applyFill="1" applyBorder="1"/>
    <xf numFmtId="0" fontId="6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/>
    <xf numFmtId="0" fontId="63" fillId="0" borderId="0" xfId="0" applyFont="1"/>
    <xf numFmtId="0" fontId="65" fillId="0" borderId="0" xfId="0" applyFont="1"/>
    <xf numFmtId="0" fontId="33" fillId="0" borderId="0" xfId="0" applyFont="1"/>
    <xf numFmtId="0" fontId="66" fillId="0" borderId="0" xfId="0" applyFont="1"/>
    <xf numFmtId="0" fontId="35" fillId="0" borderId="0" xfId="0" applyFont="1"/>
    <xf numFmtId="0" fontId="67" fillId="0" borderId="0" xfId="0" applyFont="1"/>
    <xf numFmtId="0" fontId="14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16" fillId="0" borderId="19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7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4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6" fillId="0" borderId="28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17" fillId="0" borderId="18" xfId="0" applyNumberFormat="1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6" fillId="0" borderId="13" xfId="0" applyFont="1" applyBorder="1" applyAlignment="1">
      <alignment horizontal="justify" vertical="center"/>
    </xf>
    <xf numFmtId="0" fontId="13" fillId="0" borderId="17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6" fillId="0" borderId="1" xfId="0" applyNumberFormat="1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13" fillId="0" borderId="17" xfId="0" applyNumberFormat="1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16" fillId="0" borderId="17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3" fillId="0" borderId="17" xfId="0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17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53" fillId="0" borderId="17" xfId="0" applyNumberFormat="1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3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6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7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6" fillId="0" borderId="17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6" fillId="0" borderId="17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6" fillId="0" borderId="31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0" fontId="51" fillId="0" borderId="33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1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1" fillId="0" borderId="0" xfId="0" applyNumberFormat="1" applyFont="1" applyFill="1" applyAlignment="1">
      <alignment horizontal="center"/>
    </xf>
    <xf numFmtId="0" fontId="59" fillId="0" borderId="0" xfId="0" applyFont="1" applyFill="1" applyAlignment="1">
      <alignment horizontal="center"/>
    </xf>
    <xf numFmtId="0" fontId="19" fillId="0" borderId="3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top" wrapText="1"/>
    </xf>
    <xf numFmtId="0" fontId="46" fillId="2" borderId="14" xfId="0" applyFont="1" applyFill="1" applyBorder="1" applyAlignment="1">
      <alignment horizontal="center" vertical="top" wrapText="1"/>
    </xf>
    <xf numFmtId="0" fontId="46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52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2" fillId="0" borderId="15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Local%20Settings\Temporary%20Internet%20Files\Content.IE5\P19NRDOB\Du%20lieu%20cong%20viec%20may%20cu\HUONG\Huong\tai%20san\BCTC%20tang%20giam%20TSC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Y I"/>
      <sheetName val="Quy 1.2011"/>
      <sheetName val="Q2,11"/>
      <sheetName val="Q3,11"/>
      <sheetName val="3 quy"/>
      <sheetName val="Q4,11"/>
      <sheetName val="BC CA NAM"/>
      <sheetName val="Q1,2012"/>
      <sheetName val="Q2,2012"/>
      <sheetName val="Q3.2012"/>
      <sheetName val="Q4.2012"/>
      <sheetName val="BC CN"/>
      <sheetName val="Q1.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2">
          <cell r="C12">
            <v>3941969905</v>
          </cell>
          <cell r="D12">
            <v>3091748289</v>
          </cell>
          <cell r="E12">
            <v>2344923315</v>
          </cell>
          <cell r="F12">
            <v>358087506</v>
          </cell>
          <cell r="G12">
            <v>9736729015</v>
          </cell>
        </row>
        <row r="17">
          <cell r="C17">
            <v>3232878266</v>
          </cell>
          <cell r="D17">
            <v>2196381823</v>
          </cell>
          <cell r="E17">
            <v>1563964761</v>
          </cell>
          <cell r="F17">
            <v>261655288</v>
          </cell>
          <cell r="G17">
            <v>7254880139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E109"/>
  <sheetViews>
    <sheetView workbookViewId="0">
      <selection sqref="A1:B3"/>
    </sheetView>
  </sheetViews>
  <sheetFormatPr defaultRowHeight="12.75"/>
  <cols>
    <col min="1" max="1" width="43.7109375" customWidth="1"/>
    <col min="2" max="2" width="9.7109375" customWidth="1"/>
    <col min="3" max="3" width="17.7109375" customWidth="1"/>
    <col min="4" max="4" width="18.140625" customWidth="1"/>
  </cols>
  <sheetData>
    <row r="1" spans="1:5">
      <c r="A1" s="259" t="s">
        <v>161</v>
      </c>
      <c r="B1" s="39"/>
      <c r="C1" s="39"/>
      <c r="D1" s="39"/>
      <c r="E1" s="39"/>
    </row>
    <row r="2" spans="1:5">
      <c r="A2" s="260" t="s">
        <v>89</v>
      </c>
      <c r="B2" s="39"/>
      <c r="C2" s="39"/>
      <c r="D2" s="39"/>
      <c r="E2" s="39"/>
    </row>
    <row r="4" spans="1:5" ht="27" customHeight="1">
      <c r="A4" s="297" t="s">
        <v>90</v>
      </c>
      <c r="B4" s="298"/>
      <c r="C4" s="298"/>
      <c r="D4" s="298"/>
      <c r="E4" s="40"/>
    </row>
    <row r="5" spans="1:5" ht="18.75">
      <c r="A5" s="299" t="s">
        <v>91</v>
      </c>
      <c r="B5" s="300"/>
      <c r="C5" s="300"/>
      <c r="D5" s="300"/>
      <c r="E5" s="41"/>
    </row>
    <row r="6" spans="1:5" ht="13.5" thickBot="1"/>
    <row r="7" spans="1:5" ht="13.5" thickBot="1">
      <c r="A7" s="263" t="s">
        <v>54</v>
      </c>
      <c r="B7" s="261" t="s">
        <v>55</v>
      </c>
      <c r="C7" s="262" t="s">
        <v>204</v>
      </c>
      <c r="D7" s="42">
        <v>41275</v>
      </c>
    </row>
    <row r="8" spans="1:5" ht="13.5" customHeight="1">
      <c r="A8" s="43" t="s">
        <v>206</v>
      </c>
      <c r="B8" s="44">
        <v>100</v>
      </c>
      <c r="C8" s="45">
        <f>C9+C12+C15+C22+C25</f>
        <v>17104256371</v>
      </c>
      <c r="D8" s="45">
        <f>D9+D12+D15+D22+D25</f>
        <v>19682535971</v>
      </c>
    </row>
    <row r="9" spans="1:5" ht="13.5" customHeight="1">
      <c r="A9" s="46" t="s">
        <v>207</v>
      </c>
      <c r="B9" s="47">
        <v>110</v>
      </c>
      <c r="C9" s="48">
        <f>SUM(C10:C11)</f>
        <v>2812788866</v>
      </c>
      <c r="D9" s="48">
        <f>SUM(D10:D11)</f>
        <v>2988989148</v>
      </c>
    </row>
    <row r="10" spans="1:5" ht="13.5" customHeight="1">
      <c r="A10" s="49" t="s">
        <v>208</v>
      </c>
      <c r="B10" s="50">
        <v>111</v>
      </c>
      <c r="C10" s="51">
        <v>1012788866</v>
      </c>
      <c r="D10" s="51">
        <v>488989148</v>
      </c>
    </row>
    <row r="11" spans="1:5" ht="13.5" customHeight="1">
      <c r="A11" s="49" t="s">
        <v>209</v>
      </c>
      <c r="B11" s="50">
        <v>112</v>
      </c>
      <c r="C11" s="52">
        <v>1800000000</v>
      </c>
      <c r="D11" s="52">
        <v>2500000000</v>
      </c>
    </row>
    <row r="12" spans="1:5" ht="13.5" customHeight="1">
      <c r="A12" s="46" t="s">
        <v>210</v>
      </c>
      <c r="B12" s="47">
        <v>120</v>
      </c>
      <c r="C12" s="53"/>
      <c r="D12" s="53">
        <f>SUM(D13)</f>
        <v>0</v>
      </c>
    </row>
    <row r="13" spans="1:5" ht="13.5" customHeight="1">
      <c r="A13" s="49" t="s">
        <v>211</v>
      </c>
      <c r="B13" s="50">
        <v>121</v>
      </c>
      <c r="C13" s="52"/>
      <c r="D13" s="52"/>
    </row>
    <row r="14" spans="1:5" ht="13.5" customHeight="1">
      <c r="A14" s="49" t="s">
        <v>212</v>
      </c>
      <c r="B14" s="50">
        <v>129</v>
      </c>
      <c r="C14" s="52"/>
      <c r="D14" s="52"/>
    </row>
    <row r="15" spans="1:5" ht="13.5" customHeight="1">
      <c r="A15" s="46" t="s">
        <v>213</v>
      </c>
      <c r="B15" s="47">
        <v>130</v>
      </c>
      <c r="C15" s="53">
        <f>SUM(C16:C21)</f>
        <v>11475976189</v>
      </c>
      <c r="D15" s="53">
        <f>SUM(D16:D21)</f>
        <v>14363183482</v>
      </c>
    </row>
    <row r="16" spans="1:5" ht="13.5" customHeight="1">
      <c r="A16" s="49" t="s">
        <v>214</v>
      </c>
      <c r="B16" s="50">
        <v>131</v>
      </c>
      <c r="C16" s="52">
        <v>9943247728</v>
      </c>
      <c r="D16" s="52">
        <v>13274726834</v>
      </c>
    </row>
    <row r="17" spans="1:4" ht="13.5" customHeight="1">
      <c r="A17" s="49" t="s">
        <v>215</v>
      </c>
      <c r="B17" s="50">
        <v>132</v>
      </c>
      <c r="C17" s="52">
        <v>44175921</v>
      </c>
      <c r="D17" s="52">
        <v>44177840</v>
      </c>
    </row>
    <row r="18" spans="1:4" ht="13.5" customHeight="1">
      <c r="A18" s="49" t="s">
        <v>216</v>
      </c>
      <c r="B18" s="50">
        <v>133</v>
      </c>
      <c r="C18" s="52"/>
      <c r="D18" s="52"/>
    </row>
    <row r="19" spans="1:4" ht="13.5" customHeight="1">
      <c r="A19" s="49" t="s">
        <v>217</v>
      </c>
      <c r="B19" s="50">
        <v>134</v>
      </c>
      <c r="C19" s="52"/>
      <c r="D19" s="52"/>
    </row>
    <row r="20" spans="1:4" ht="13.5" customHeight="1">
      <c r="A20" s="49" t="s">
        <v>218</v>
      </c>
      <c r="B20" s="50">
        <v>135</v>
      </c>
      <c r="C20" s="52">
        <v>1738967011</v>
      </c>
      <c r="D20" s="52">
        <v>1294693279</v>
      </c>
    </row>
    <row r="21" spans="1:4" ht="13.5" customHeight="1">
      <c r="A21" s="49" t="s">
        <v>219</v>
      </c>
      <c r="B21" s="50">
        <v>139</v>
      </c>
      <c r="C21" s="52">
        <v>-250414471</v>
      </c>
      <c r="D21" s="52">
        <v>-250414471</v>
      </c>
    </row>
    <row r="22" spans="1:4" ht="13.5" customHeight="1">
      <c r="A22" s="46" t="s">
        <v>220</v>
      </c>
      <c r="B22" s="47">
        <v>140</v>
      </c>
      <c r="C22" s="53">
        <f>SUM(C23:C24)</f>
        <v>2032149075</v>
      </c>
      <c r="D22" s="53">
        <f>SUM(D23:D24)</f>
        <v>1323178423</v>
      </c>
    </row>
    <row r="23" spans="1:4" ht="13.5" customHeight="1">
      <c r="A23" s="49" t="s">
        <v>221</v>
      </c>
      <c r="B23" s="50">
        <v>141</v>
      </c>
      <c r="C23" s="52">
        <v>2032149075</v>
      </c>
      <c r="D23" s="52">
        <v>1323178423</v>
      </c>
    </row>
    <row r="24" spans="1:4" ht="13.5" customHeight="1">
      <c r="A24" s="49" t="s">
        <v>222</v>
      </c>
      <c r="B24" s="50">
        <v>149</v>
      </c>
      <c r="C24" s="52"/>
      <c r="D24" s="52"/>
    </row>
    <row r="25" spans="1:4" ht="13.5" customHeight="1">
      <c r="A25" s="46" t="s">
        <v>223</v>
      </c>
      <c r="B25" s="47">
        <v>150</v>
      </c>
      <c r="C25" s="53">
        <f>SUM(C26:C29)</f>
        <v>783342241</v>
      </c>
      <c r="D25" s="53">
        <f>SUM(D26:D29)</f>
        <v>1007184918</v>
      </c>
    </row>
    <row r="26" spans="1:4" ht="13.5" customHeight="1">
      <c r="A26" s="49" t="s">
        <v>224</v>
      </c>
      <c r="B26" s="50">
        <v>151</v>
      </c>
      <c r="C26" s="52">
        <v>117734338</v>
      </c>
      <c r="D26" s="52"/>
    </row>
    <row r="27" spans="1:4" ht="15" customHeight="1">
      <c r="A27" s="49" t="s">
        <v>225</v>
      </c>
      <c r="B27" s="50">
        <v>152</v>
      </c>
      <c r="C27" s="52"/>
      <c r="D27" s="52"/>
    </row>
    <row r="28" spans="1:4" ht="13.5" customHeight="1">
      <c r="A28" s="49" t="s">
        <v>226</v>
      </c>
      <c r="B28" s="50">
        <v>153</v>
      </c>
      <c r="C28" s="52">
        <v>125549</v>
      </c>
      <c r="D28" s="52"/>
    </row>
    <row r="29" spans="1:4" ht="13.5" customHeight="1">
      <c r="A29" s="49" t="s">
        <v>227</v>
      </c>
      <c r="B29" s="50">
        <v>158</v>
      </c>
      <c r="C29" s="52">
        <v>665482354</v>
      </c>
      <c r="D29" s="52">
        <v>1007184918</v>
      </c>
    </row>
    <row r="30" spans="1:4" ht="13.5" customHeight="1">
      <c r="A30" s="46" t="s">
        <v>228</v>
      </c>
      <c r="B30" s="47">
        <v>200</v>
      </c>
      <c r="C30" s="53">
        <f>C31+C37+C45+C50</f>
        <v>3821788331</v>
      </c>
      <c r="D30" s="53">
        <f>D31+D37+D45+D50</f>
        <v>3951340310</v>
      </c>
    </row>
    <row r="31" spans="1:4" ht="14.25" customHeight="1">
      <c r="A31" s="46" t="s">
        <v>229</v>
      </c>
      <c r="B31" s="47">
        <v>210</v>
      </c>
      <c r="C31" s="53"/>
      <c r="D31" s="53"/>
    </row>
    <row r="32" spans="1:4" ht="13.5" customHeight="1">
      <c r="A32" s="49" t="s">
        <v>230</v>
      </c>
      <c r="B32" s="50">
        <v>211</v>
      </c>
      <c r="C32" s="52"/>
      <c r="D32" s="52"/>
    </row>
    <row r="33" spans="1:4" ht="13.5" customHeight="1">
      <c r="A33" s="49" t="s">
        <v>231</v>
      </c>
      <c r="B33" s="50">
        <v>212</v>
      </c>
      <c r="C33" s="52"/>
      <c r="D33" s="52"/>
    </row>
    <row r="34" spans="1:4" ht="13.5" customHeight="1">
      <c r="A34" s="49" t="s">
        <v>232</v>
      </c>
      <c r="B34" s="50">
        <v>213</v>
      </c>
      <c r="C34" s="52"/>
      <c r="D34" s="52"/>
    </row>
    <row r="35" spans="1:4" ht="13.5" customHeight="1">
      <c r="A35" s="49" t="s">
        <v>233</v>
      </c>
      <c r="B35" s="50">
        <v>218</v>
      </c>
      <c r="C35" s="52"/>
      <c r="D35" s="52"/>
    </row>
    <row r="36" spans="1:4" ht="13.5" customHeight="1">
      <c r="A36" s="49" t="s">
        <v>234</v>
      </c>
      <c r="B36" s="50">
        <v>219</v>
      </c>
      <c r="C36" s="52"/>
      <c r="D36" s="52"/>
    </row>
    <row r="37" spans="1:4" ht="13.5" customHeight="1">
      <c r="A37" s="46" t="s">
        <v>235</v>
      </c>
      <c r="B37" s="47">
        <v>220</v>
      </c>
      <c r="C37" s="53">
        <f>C38+C41</f>
        <v>2390517156</v>
      </c>
      <c r="D37" s="53">
        <f>D38+D41</f>
        <v>2481848876</v>
      </c>
    </row>
    <row r="38" spans="1:4" ht="13.5" customHeight="1">
      <c r="A38" s="49" t="s">
        <v>236</v>
      </c>
      <c r="B38" s="50">
        <v>221</v>
      </c>
      <c r="C38" s="52">
        <f>SUM(C39:C40)</f>
        <v>2390517156</v>
      </c>
      <c r="D38" s="52">
        <v>2481848876</v>
      </c>
    </row>
    <row r="39" spans="1:4" ht="13.5" customHeight="1">
      <c r="A39" s="49" t="s">
        <v>237</v>
      </c>
      <c r="B39" s="50">
        <v>222</v>
      </c>
      <c r="C39" s="52">
        <v>9736729015</v>
      </c>
      <c r="D39" s="52">
        <v>9736729015</v>
      </c>
    </row>
    <row r="40" spans="1:4" ht="13.5" customHeight="1">
      <c r="A40" s="49" t="s">
        <v>238</v>
      </c>
      <c r="B40" s="50">
        <v>223</v>
      </c>
      <c r="C40" s="52">
        <v>-7346211859</v>
      </c>
      <c r="D40" s="52">
        <v>-7254880139</v>
      </c>
    </row>
    <row r="41" spans="1:4" ht="15" customHeight="1">
      <c r="A41" s="49" t="s">
        <v>239</v>
      </c>
      <c r="B41" s="50">
        <v>230</v>
      </c>
      <c r="C41" s="52"/>
      <c r="D41" s="52"/>
    </row>
    <row r="42" spans="1:4" ht="13.5" customHeight="1">
      <c r="A42" s="46" t="s">
        <v>240</v>
      </c>
      <c r="B42" s="47">
        <v>240</v>
      </c>
      <c r="C42" s="53"/>
      <c r="D42" s="53"/>
    </row>
    <row r="43" spans="1:4" ht="13.5" customHeight="1">
      <c r="A43" s="49" t="s">
        <v>237</v>
      </c>
      <c r="B43" s="50">
        <v>241</v>
      </c>
      <c r="C43" s="52"/>
      <c r="D43" s="52"/>
    </row>
    <row r="44" spans="1:4" ht="13.5" customHeight="1">
      <c r="A44" s="49" t="s">
        <v>241</v>
      </c>
      <c r="B44" s="50">
        <v>242</v>
      </c>
      <c r="C44" s="52"/>
      <c r="D44" s="52"/>
    </row>
    <row r="45" spans="1:4" ht="13.5" customHeight="1">
      <c r="A45" s="46" t="s">
        <v>242</v>
      </c>
      <c r="B45" s="47">
        <v>250</v>
      </c>
      <c r="C45" s="53">
        <f>SUM(C46:C49)</f>
        <v>1169031000</v>
      </c>
      <c r="D45" s="53">
        <f>SUM(D46:D49)</f>
        <v>1169031000</v>
      </c>
    </row>
    <row r="46" spans="1:4" ht="13.5" customHeight="1">
      <c r="A46" s="49" t="s">
        <v>243</v>
      </c>
      <c r="B46" s="50">
        <v>251</v>
      </c>
      <c r="C46" s="52"/>
      <c r="D46" s="52"/>
    </row>
    <row r="47" spans="1:4" ht="13.5" customHeight="1">
      <c r="A47" s="49" t="s">
        <v>244</v>
      </c>
      <c r="B47" s="50">
        <v>252</v>
      </c>
      <c r="C47" s="52"/>
      <c r="D47" s="52"/>
    </row>
    <row r="48" spans="1:4" ht="13.5" customHeight="1">
      <c r="A48" s="49" t="s">
        <v>245</v>
      </c>
      <c r="B48" s="50">
        <v>258</v>
      </c>
      <c r="C48" s="52">
        <v>2487300000</v>
      </c>
      <c r="D48" s="52">
        <v>2487300000</v>
      </c>
    </row>
    <row r="49" spans="1:4" ht="14.25" customHeight="1">
      <c r="A49" s="49" t="s">
        <v>246</v>
      </c>
      <c r="B49" s="50">
        <v>259</v>
      </c>
      <c r="C49" s="52">
        <v>-1318269000</v>
      </c>
      <c r="D49" s="52">
        <v>-1318269000</v>
      </c>
    </row>
    <row r="50" spans="1:4" ht="13.5" customHeight="1">
      <c r="A50" s="46" t="s">
        <v>247</v>
      </c>
      <c r="B50" s="47">
        <v>260</v>
      </c>
      <c r="C50" s="53">
        <f>SUM(C51:C53)</f>
        <v>262240175</v>
      </c>
      <c r="D50" s="53">
        <f>SUM(D51:D53)</f>
        <v>300460434</v>
      </c>
    </row>
    <row r="51" spans="1:4" ht="13.5" customHeight="1">
      <c r="A51" s="49" t="s">
        <v>248</v>
      </c>
      <c r="B51" s="50">
        <v>261</v>
      </c>
      <c r="C51" s="52">
        <v>262240175</v>
      </c>
      <c r="D51" s="52">
        <v>300460434</v>
      </c>
    </row>
    <row r="52" spans="1:4" ht="13.5" customHeight="1">
      <c r="A52" s="49" t="s">
        <v>249</v>
      </c>
      <c r="B52" s="50">
        <v>262</v>
      </c>
      <c r="C52" s="52"/>
      <c r="D52" s="52"/>
    </row>
    <row r="53" spans="1:4" ht="13.5" customHeight="1">
      <c r="A53" s="49" t="s">
        <v>250</v>
      </c>
      <c r="B53" s="50">
        <v>268</v>
      </c>
      <c r="C53" s="52"/>
      <c r="D53" s="52"/>
    </row>
    <row r="54" spans="1:4" ht="13.5" customHeight="1" thickBot="1">
      <c r="A54" s="54" t="s">
        <v>251</v>
      </c>
      <c r="B54" s="55">
        <v>270</v>
      </c>
      <c r="C54" s="56">
        <f>C30+C8</f>
        <v>20926044702</v>
      </c>
      <c r="D54" s="56">
        <f>D30+D8</f>
        <v>23633876281</v>
      </c>
    </row>
    <row r="55" spans="1:4" ht="12.75" customHeight="1">
      <c r="A55" s="57" t="s">
        <v>252</v>
      </c>
      <c r="B55" s="58">
        <v>300</v>
      </c>
      <c r="C55" s="59">
        <f>C56+C68</f>
        <v>4023006319</v>
      </c>
      <c r="D55" s="59">
        <f>D56+D68</f>
        <v>6845209561</v>
      </c>
    </row>
    <row r="56" spans="1:4" ht="12.75" customHeight="1">
      <c r="A56" s="46" t="s">
        <v>253</v>
      </c>
      <c r="B56" s="47">
        <v>310</v>
      </c>
      <c r="C56" s="53">
        <f>SUM(C57:C67)</f>
        <v>4023006319</v>
      </c>
      <c r="D56" s="53">
        <f>SUM(D57:D67)</f>
        <v>6845209561</v>
      </c>
    </row>
    <row r="57" spans="1:4" ht="12.75" customHeight="1">
      <c r="A57" s="49" t="s">
        <v>254</v>
      </c>
      <c r="B57" s="50">
        <v>311</v>
      </c>
      <c r="C57" s="52"/>
      <c r="D57" s="52"/>
    </row>
    <row r="58" spans="1:4" ht="12.75" customHeight="1">
      <c r="A58" s="49" t="s">
        <v>255</v>
      </c>
      <c r="B58" s="50">
        <v>312</v>
      </c>
      <c r="C58" s="52">
        <v>610014449</v>
      </c>
      <c r="D58" s="52">
        <v>775570138</v>
      </c>
    </row>
    <row r="59" spans="1:4" ht="12.75" customHeight="1">
      <c r="A59" s="49" t="s">
        <v>256</v>
      </c>
      <c r="B59" s="50">
        <v>313</v>
      </c>
      <c r="C59" s="52">
        <v>255420000</v>
      </c>
      <c r="D59" s="52">
        <v>110800000</v>
      </c>
    </row>
    <row r="60" spans="1:4" ht="12.75" customHeight="1">
      <c r="A60" s="49" t="s">
        <v>257</v>
      </c>
      <c r="B60" s="50">
        <v>314</v>
      </c>
      <c r="C60" s="52">
        <v>171406176</v>
      </c>
      <c r="D60" s="52">
        <v>1008886443</v>
      </c>
    </row>
    <row r="61" spans="1:4" ht="12.75" customHeight="1">
      <c r="A61" s="49" t="s">
        <v>258</v>
      </c>
      <c r="B61" s="50">
        <v>315</v>
      </c>
      <c r="C61" s="52">
        <v>305326851</v>
      </c>
      <c r="D61" s="52">
        <v>2952467023</v>
      </c>
    </row>
    <row r="62" spans="1:4" ht="12.75" customHeight="1">
      <c r="A62" s="49" t="s">
        <v>259</v>
      </c>
      <c r="B62" s="50">
        <v>316</v>
      </c>
      <c r="C62" s="52">
        <v>89280458</v>
      </c>
      <c r="D62" s="52">
        <v>89280458</v>
      </c>
    </row>
    <row r="63" spans="1:4" ht="12.75" customHeight="1">
      <c r="A63" s="49" t="s">
        <v>260</v>
      </c>
      <c r="B63" s="50">
        <v>317</v>
      </c>
      <c r="C63" s="52"/>
      <c r="D63" s="52"/>
    </row>
    <row r="64" spans="1:4" ht="12.75" customHeight="1">
      <c r="A64" s="49" t="s">
        <v>261</v>
      </c>
      <c r="B64" s="50">
        <v>318</v>
      </c>
      <c r="C64" s="52"/>
      <c r="D64" s="52"/>
    </row>
    <row r="65" spans="1:4" ht="12.75" customHeight="1">
      <c r="A65" s="49" t="s">
        <v>262</v>
      </c>
      <c r="B65" s="50">
        <v>319</v>
      </c>
      <c r="C65" s="52">
        <v>2118757151</v>
      </c>
      <c r="D65" s="52">
        <v>1433604265</v>
      </c>
    </row>
    <row r="66" spans="1:4" ht="12.75" customHeight="1">
      <c r="A66" s="49" t="s">
        <v>263</v>
      </c>
      <c r="B66" s="50">
        <v>320</v>
      </c>
      <c r="C66" s="52">
        <v>444115485</v>
      </c>
      <c r="D66" s="52">
        <v>444115485</v>
      </c>
    </row>
    <row r="67" spans="1:4" ht="12.75" customHeight="1">
      <c r="A67" s="49" t="s">
        <v>264</v>
      </c>
      <c r="B67" s="50">
        <v>323</v>
      </c>
      <c r="C67" s="52">
        <v>28685749</v>
      </c>
      <c r="D67" s="52">
        <v>30485749</v>
      </c>
    </row>
    <row r="68" spans="1:4" ht="12.75" customHeight="1">
      <c r="A68" s="46" t="s">
        <v>265</v>
      </c>
      <c r="B68" s="47">
        <v>330</v>
      </c>
      <c r="C68" s="53">
        <f>SUM(C69:C75)</f>
        <v>0</v>
      </c>
      <c r="D68" s="53">
        <f>SUM(D69:D75)</f>
        <v>0</v>
      </c>
    </row>
    <row r="69" spans="1:4" ht="12.75" customHeight="1">
      <c r="A69" s="49" t="s">
        <v>266</v>
      </c>
      <c r="B69" s="50">
        <v>331</v>
      </c>
      <c r="C69" s="52"/>
      <c r="D69" s="52"/>
    </row>
    <row r="70" spans="1:4" ht="12.75" customHeight="1">
      <c r="A70" s="49" t="s">
        <v>267</v>
      </c>
      <c r="B70" s="50">
        <v>332</v>
      </c>
      <c r="C70" s="52"/>
      <c r="D70" s="52"/>
    </row>
    <row r="71" spans="1:4" ht="12.75" customHeight="1">
      <c r="A71" s="49" t="s">
        <v>268</v>
      </c>
      <c r="B71" s="50">
        <v>333</v>
      </c>
      <c r="C71" s="52"/>
      <c r="D71" s="52"/>
    </row>
    <row r="72" spans="1:4" ht="12.75" customHeight="1">
      <c r="A72" s="49" t="s">
        <v>269</v>
      </c>
      <c r="B72" s="50">
        <v>334</v>
      </c>
      <c r="C72" s="52"/>
      <c r="D72" s="52"/>
    </row>
    <row r="73" spans="1:4" ht="12.75" customHeight="1">
      <c r="A73" s="49" t="s">
        <v>270</v>
      </c>
      <c r="B73" s="50">
        <v>335</v>
      </c>
      <c r="C73" s="52"/>
      <c r="D73" s="52"/>
    </row>
    <row r="74" spans="1:4" ht="12.75" customHeight="1">
      <c r="A74" s="49" t="s">
        <v>271</v>
      </c>
      <c r="B74" s="50">
        <v>336</v>
      </c>
      <c r="C74" s="52"/>
      <c r="D74" s="52"/>
    </row>
    <row r="75" spans="1:4" ht="12.75" customHeight="1">
      <c r="A75" s="49" t="s">
        <v>272</v>
      </c>
      <c r="B75" s="50">
        <v>337</v>
      </c>
      <c r="C75" s="52"/>
      <c r="D75" s="52"/>
    </row>
    <row r="76" spans="1:4" ht="12.75" customHeight="1">
      <c r="A76" s="46" t="s">
        <v>273</v>
      </c>
      <c r="B76" s="47">
        <v>400</v>
      </c>
      <c r="C76" s="53">
        <f>C77+C89</f>
        <v>16903038383</v>
      </c>
      <c r="D76" s="53">
        <f>D77+D89</f>
        <v>16788666720</v>
      </c>
    </row>
    <row r="77" spans="1:4" ht="12.75" customHeight="1">
      <c r="A77" s="46" t="s">
        <v>274</v>
      </c>
      <c r="B77" s="47">
        <v>410</v>
      </c>
      <c r="C77" s="53">
        <f>SUM(C78:C87)</f>
        <v>16903038383</v>
      </c>
      <c r="D77" s="53">
        <f>SUM(D78:D87)</f>
        <v>16788666720</v>
      </c>
    </row>
    <row r="78" spans="1:4" ht="12.75" customHeight="1">
      <c r="A78" s="49" t="s">
        <v>275</v>
      </c>
      <c r="B78" s="50">
        <v>411</v>
      </c>
      <c r="C78" s="52">
        <v>13197100000</v>
      </c>
      <c r="D78" s="52">
        <v>13197100000</v>
      </c>
    </row>
    <row r="79" spans="1:4" ht="12.75" customHeight="1">
      <c r="A79" s="49" t="s">
        <v>276</v>
      </c>
      <c r="B79" s="50">
        <v>412</v>
      </c>
      <c r="C79" s="52">
        <v>8860000</v>
      </c>
      <c r="D79" s="52">
        <v>8860000</v>
      </c>
    </row>
    <row r="80" spans="1:4" ht="12.75" customHeight="1">
      <c r="A80" s="49" t="s">
        <v>277</v>
      </c>
      <c r="B80" s="50">
        <v>413</v>
      </c>
      <c r="C80" s="52"/>
      <c r="D80" s="52"/>
    </row>
    <row r="81" spans="1:4" ht="12.75" customHeight="1">
      <c r="A81" s="49" t="s">
        <v>278</v>
      </c>
      <c r="B81" s="50">
        <v>414</v>
      </c>
      <c r="C81" s="52"/>
      <c r="D81" s="52"/>
    </row>
    <row r="82" spans="1:4" ht="12.75" customHeight="1">
      <c r="A82" s="49" t="s">
        <v>279</v>
      </c>
      <c r="B82" s="50">
        <v>415</v>
      </c>
      <c r="C82" s="52"/>
      <c r="D82" s="52"/>
    </row>
    <row r="83" spans="1:4" ht="12.75" customHeight="1">
      <c r="A83" s="49" t="s">
        <v>280</v>
      </c>
      <c r="B83" s="50">
        <v>416</v>
      </c>
      <c r="C83" s="52"/>
      <c r="D83" s="52"/>
    </row>
    <row r="84" spans="1:4" ht="12.75" customHeight="1">
      <c r="A84" s="49" t="s">
        <v>281</v>
      </c>
      <c r="B84" s="50">
        <v>417</v>
      </c>
      <c r="C84" s="52">
        <v>1166591330</v>
      </c>
      <c r="D84" s="52">
        <v>1166591330</v>
      </c>
    </row>
    <row r="85" spans="1:4" ht="12.75" customHeight="1">
      <c r="A85" s="49" t="s">
        <v>282</v>
      </c>
      <c r="B85" s="50">
        <v>418</v>
      </c>
      <c r="C85" s="52">
        <v>475904777</v>
      </c>
      <c r="D85" s="52">
        <v>475904777</v>
      </c>
    </row>
    <row r="86" spans="1:4" ht="12.75" customHeight="1">
      <c r="A86" s="49" t="s">
        <v>283</v>
      </c>
      <c r="B86" s="50">
        <v>419</v>
      </c>
      <c r="C86" s="52"/>
      <c r="D86" s="52"/>
    </row>
    <row r="87" spans="1:4" ht="12.75" customHeight="1">
      <c r="A87" s="49" t="s">
        <v>284</v>
      </c>
      <c r="B87" s="50">
        <v>420</v>
      </c>
      <c r="C87" s="52">
        <v>2054582276</v>
      </c>
      <c r="D87" s="52">
        <v>1940210613</v>
      </c>
    </row>
    <row r="88" spans="1:4" ht="12.75" customHeight="1">
      <c r="A88" s="49" t="s">
        <v>285</v>
      </c>
      <c r="B88" s="50">
        <v>421</v>
      </c>
      <c r="C88" s="52"/>
      <c r="D88" s="52"/>
    </row>
    <row r="89" spans="1:4" ht="12.75" customHeight="1">
      <c r="A89" s="46" t="s">
        <v>286</v>
      </c>
      <c r="B89" s="47">
        <v>430</v>
      </c>
      <c r="C89" s="53"/>
      <c r="D89" s="53"/>
    </row>
    <row r="90" spans="1:4" ht="12.75" customHeight="1">
      <c r="A90" s="49" t="s">
        <v>287</v>
      </c>
      <c r="B90" s="50">
        <v>431</v>
      </c>
      <c r="C90" s="52"/>
      <c r="D90" s="52"/>
    </row>
    <row r="91" spans="1:4" ht="12.75" customHeight="1">
      <c r="A91" s="49" t="s">
        <v>288</v>
      </c>
      <c r="B91" s="50">
        <v>432</v>
      </c>
      <c r="C91" s="52"/>
      <c r="D91" s="52"/>
    </row>
    <row r="92" spans="1:4" ht="12.75" customHeight="1">
      <c r="A92" s="49" t="s">
        <v>289</v>
      </c>
      <c r="B92" s="50">
        <v>433</v>
      </c>
      <c r="C92" s="52"/>
      <c r="D92" s="52"/>
    </row>
    <row r="93" spans="1:4" ht="12.75" customHeight="1">
      <c r="A93" s="46" t="s">
        <v>290</v>
      </c>
      <c r="B93" s="47">
        <v>440</v>
      </c>
      <c r="C93" s="53">
        <f>C55+C76</f>
        <v>20926044702</v>
      </c>
      <c r="D93" s="53">
        <f>D55+D76</f>
        <v>23633876281</v>
      </c>
    </row>
    <row r="94" spans="1:4" ht="12.75" customHeight="1">
      <c r="A94" s="46" t="s">
        <v>291</v>
      </c>
      <c r="B94" s="60"/>
      <c r="C94" s="53"/>
      <c r="D94" s="53"/>
    </row>
    <row r="95" spans="1:4" ht="12.75" customHeight="1">
      <c r="A95" s="49" t="s">
        <v>292</v>
      </c>
      <c r="B95" s="250" t="s">
        <v>293</v>
      </c>
      <c r="C95" s="52"/>
      <c r="D95" s="52"/>
    </row>
    <row r="96" spans="1:4" ht="12.75" customHeight="1">
      <c r="A96" s="49" t="s">
        <v>294</v>
      </c>
      <c r="B96" s="250" t="s">
        <v>293</v>
      </c>
      <c r="C96" s="52"/>
      <c r="D96" s="52"/>
    </row>
    <row r="97" spans="1:4" ht="12.75" customHeight="1">
      <c r="A97" s="49" t="s">
        <v>295</v>
      </c>
      <c r="B97" s="250" t="s">
        <v>293</v>
      </c>
      <c r="C97" s="52"/>
      <c r="D97" s="52"/>
    </row>
    <row r="98" spans="1:4" ht="12.75" customHeight="1">
      <c r="A98" s="49" t="s">
        <v>296</v>
      </c>
      <c r="B98" s="250" t="s">
        <v>293</v>
      </c>
      <c r="C98" s="52"/>
      <c r="D98" s="52"/>
    </row>
    <row r="99" spans="1:4" ht="12.75" customHeight="1">
      <c r="A99" s="49" t="s">
        <v>297</v>
      </c>
      <c r="B99" s="250" t="s">
        <v>293</v>
      </c>
      <c r="C99" s="61"/>
      <c r="D99" s="61"/>
    </row>
    <row r="100" spans="1:4" ht="12.75" customHeight="1" thickBot="1">
      <c r="A100" s="62" t="s">
        <v>298</v>
      </c>
      <c r="B100" s="264" t="s">
        <v>293</v>
      </c>
      <c r="C100" s="63"/>
      <c r="D100" s="63"/>
    </row>
    <row r="101" spans="1:4">
      <c r="C101" s="64"/>
      <c r="D101" s="64"/>
    </row>
    <row r="102" spans="1:4" s="1" customFormat="1" ht="15.75">
      <c r="B102" s="301" t="s">
        <v>92</v>
      </c>
      <c r="C102" s="302"/>
      <c r="D102" s="302"/>
    </row>
    <row r="103" spans="1:4" s="66" customFormat="1" ht="17.25">
      <c r="A103" s="224" t="s">
        <v>93</v>
      </c>
      <c r="C103" s="303" t="s">
        <v>94</v>
      </c>
      <c r="D103" s="304"/>
    </row>
    <row r="104" spans="1:4" s="1" customFormat="1">
      <c r="C104" s="68"/>
      <c r="D104" s="68"/>
    </row>
    <row r="105" spans="1:4">
      <c r="C105" s="64"/>
      <c r="D105" s="64"/>
    </row>
    <row r="109" spans="1:4" ht="15.75">
      <c r="A109" s="258" t="s">
        <v>95</v>
      </c>
    </row>
  </sheetData>
  <mergeCells count="4">
    <mergeCell ref="A4:D4"/>
    <mergeCell ref="A5:D5"/>
    <mergeCell ref="B102:D102"/>
    <mergeCell ref="C103:D103"/>
  </mergeCells>
  <phoneticPr fontId="5" type="noConversion"/>
  <pageMargins left="0.75" right="0.75" top="0.35" bottom="0.4" header="0.18" footer="0.3"/>
  <pageSetup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F38"/>
  <sheetViews>
    <sheetView tabSelected="1" workbookViewId="0">
      <selection activeCell="D3" sqref="D3"/>
    </sheetView>
  </sheetViews>
  <sheetFormatPr defaultRowHeight="12.75"/>
  <cols>
    <col min="1" max="1" width="41.140625" style="1" customWidth="1"/>
    <col min="2" max="2" width="6.85546875" style="1" customWidth="1"/>
    <col min="3" max="3" width="9.140625" style="1" hidden="1" customWidth="1"/>
    <col min="4" max="4" width="17.85546875" style="1" customWidth="1"/>
    <col min="5" max="5" width="14.42578125" style="1" hidden="1" customWidth="1"/>
    <col min="6" max="6" width="18.42578125" style="1" customWidth="1"/>
    <col min="7" max="7" width="16.42578125" style="1" customWidth="1"/>
    <col min="8" max="16384" width="9.140625" style="1"/>
  </cols>
  <sheetData>
    <row r="1" spans="1:6">
      <c r="A1" s="259" t="s">
        <v>161</v>
      </c>
      <c r="B1" s="39"/>
    </row>
    <row r="2" spans="1:6">
      <c r="A2" s="260" t="s">
        <v>89</v>
      </c>
      <c r="B2" s="39"/>
    </row>
    <row r="3" spans="1:6">
      <c r="A3"/>
      <c r="B3"/>
    </row>
    <row r="4" spans="1:6" ht="24">
      <c r="A4" s="307" t="s">
        <v>61</v>
      </c>
      <c r="B4" s="308"/>
      <c r="C4" s="308"/>
      <c r="D4" s="308"/>
      <c r="E4" s="308"/>
      <c r="F4" s="308"/>
    </row>
    <row r="5" spans="1:6" ht="20.25">
      <c r="A5" s="309" t="s">
        <v>62</v>
      </c>
      <c r="B5" s="310"/>
      <c r="C5" s="310"/>
      <c r="D5" s="310"/>
      <c r="E5" s="310"/>
      <c r="F5" s="310"/>
    </row>
    <row r="6" spans="1:6" ht="20.25">
      <c r="A6" s="70"/>
      <c r="B6" s="70"/>
      <c r="C6" s="70"/>
      <c r="D6" s="70"/>
      <c r="E6" s="70"/>
    </row>
    <row r="7" spans="1:6" ht="16.5" customHeight="1">
      <c r="A7" s="71"/>
      <c r="B7" s="71"/>
      <c r="C7" s="2"/>
      <c r="D7" s="305" t="s">
        <v>307</v>
      </c>
      <c r="E7" s="306"/>
      <c r="F7" s="248" t="s">
        <v>307</v>
      </c>
    </row>
    <row r="8" spans="1:6" ht="16.5" customHeight="1">
      <c r="A8" s="72"/>
      <c r="B8" s="72"/>
      <c r="C8" s="2"/>
      <c r="D8" s="247" t="s">
        <v>63</v>
      </c>
      <c r="E8" s="73"/>
      <c r="F8" s="249" t="s">
        <v>64</v>
      </c>
    </row>
    <row r="9" spans="1:6" ht="19.5" customHeight="1">
      <c r="A9" s="251" t="s">
        <v>65</v>
      </c>
      <c r="B9" s="74">
        <v>1</v>
      </c>
      <c r="C9" s="254" t="s">
        <v>299</v>
      </c>
      <c r="D9" s="75">
        <v>1366768092</v>
      </c>
      <c r="E9" s="75"/>
      <c r="F9" s="76">
        <v>1107929784</v>
      </c>
    </row>
    <row r="10" spans="1:6" ht="19.5" customHeight="1">
      <c r="A10" s="252" t="s">
        <v>66</v>
      </c>
      <c r="B10" s="50">
        <v>2</v>
      </c>
      <c r="C10" s="250" t="s">
        <v>300</v>
      </c>
      <c r="D10" s="52"/>
      <c r="E10" s="52"/>
      <c r="F10" s="4"/>
    </row>
    <row r="11" spans="1:6" ht="19.5" customHeight="1">
      <c r="A11" s="252" t="s">
        <v>67</v>
      </c>
      <c r="B11" s="50">
        <v>10</v>
      </c>
      <c r="C11" s="250" t="s">
        <v>300</v>
      </c>
      <c r="D11" s="52">
        <f>D9-D10</f>
        <v>1366768092</v>
      </c>
      <c r="E11" s="52">
        <f>E9-E10</f>
        <v>0</v>
      </c>
      <c r="F11" s="52">
        <f>F9-F10</f>
        <v>1107929784</v>
      </c>
    </row>
    <row r="12" spans="1:6" ht="19.5" customHeight="1">
      <c r="A12" s="252" t="s">
        <v>68</v>
      </c>
      <c r="B12" s="50">
        <v>11</v>
      </c>
      <c r="C12" s="250" t="s">
        <v>301</v>
      </c>
      <c r="D12" s="52">
        <v>913972913</v>
      </c>
      <c r="E12" s="52"/>
      <c r="F12" s="4">
        <v>708307416</v>
      </c>
    </row>
    <row r="13" spans="1:6" ht="19.5" customHeight="1">
      <c r="A13" s="252" t="s">
        <v>69</v>
      </c>
      <c r="B13" s="50">
        <v>20</v>
      </c>
      <c r="C13" s="250" t="s">
        <v>300</v>
      </c>
      <c r="D13" s="52">
        <f>D11-D12</f>
        <v>452795179</v>
      </c>
      <c r="E13" s="52">
        <f>E11-E12</f>
        <v>0</v>
      </c>
      <c r="F13" s="52">
        <f>F11-F12</f>
        <v>399622368</v>
      </c>
    </row>
    <row r="14" spans="1:6" ht="19.5" customHeight="1">
      <c r="A14" s="252" t="s">
        <v>70</v>
      </c>
      <c r="B14" s="50">
        <v>21</v>
      </c>
      <c r="C14" s="250" t="s">
        <v>302</v>
      </c>
      <c r="D14" s="52">
        <v>34656400</v>
      </c>
      <c r="E14" s="52"/>
      <c r="F14" s="4">
        <v>41808335</v>
      </c>
    </row>
    <row r="15" spans="1:6" ht="19.5" customHeight="1">
      <c r="A15" s="252" t="s">
        <v>71</v>
      </c>
      <c r="B15" s="50">
        <v>22</v>
      </c>
      <c r="C15" s="250" t="s">
        <v>303</v>
      </c>
      <c r="D15" s="52"/>
      <c r="E15" s="52"/>
      <c r="F15" s="4">
        <v>18700000</v>
      </c>
    </row>
    <row r="16" spans="1:6" ht="19.5" customHeight="1">
      <c r="A16" s="252" t="s">
        <v>72</v>
      </c>
      <c r="B16" s="50">
        <v>23</v>
      </c>
      <c r="C16" s="250" t="s">
        <v>300</v>
      </c>
      <c r="D16" s="52"/>
      <c r="E16" s="52"/>
      <c r="F16" s="4">
        <v>18700000</v>
      </c>
    </row>
    <row r="17" spans="1:6" ht="19.5" customHeight="1">
      <c r="A17" s="252" t="s">
        <v>73</v>
      </c>
      <c r="B17" s="50">
        <v>24</v>
      </c>
      <c r="C17" s="250" t="s">
        <v>300</v>
      </c>
      <c r="D17" s="52"/>
      <c r="E17" s="52"/>
      <c r="F17" s="4"/>
    </row>
    <row r="18" spans="1:6" ht="19.5" customHeight="1">
      <c r="A18" s="252" t="s">
        <v>74</v>
      </c>
      <c r="B18" s="250" t="s">
        <v>304</v>
      </c>
      <c r="C18" s="250" t="s">
        <v>300</v>
      </c>
      <c r="D18" s="77"/>
      <c r="E18" s="77"/>
      <c r="F18" s="4"/>
    </row>
    <row r="19" spans="1:6" ht="19.5" customHeight="1">
      <c r="A19" s="252" t="s">
        <v>75</v>
      </c>
      <c r="B19" s="250" t="s">
        <v>305</v>
      </c>
      <c r="C19" s="250" t="s">
        <v>300</v>
      </c>
      <c r="D19" s="77"/>
      <c r="E19" s="77"/>
      <c r="F19" s="4"/>
    </row>
    <row r="20" spans="1:6" ht="19.5" customHeight="1">
      <c r="A20" s="252" t="s">
        <v>76</v>
      </c>
      <c r="B20" s="78">
        <v>25</v>
      </c>
      <c r="C20" s="250" t="s">
        <v>300</v>
      </c>
      <c r="D20" s="52">
        <v>334198182</v>
      </c>
      <c r="E20" s="52"/>
      <c r="F20" s="4">
        <v>276139407</v>
      </c>
    </row>
    <row r="21" spans="1:6" ht="19.5" customHeight="1">
      <c r="A21" s="252" t="s">
        <v>77</v>
      </c>
      <c r="B21" s="50">
        <v>30</v>
      </c>
      <c r="C21" s="250" t="s">
        <v>300</v>
      </c>
      <c r="D21" s="52">
        <f>D13+D14-D15-D20-D17</f>
        <v>153253397</v>
      </c>
      <c r="E21" s="52">
        <f>E13+E14-E15-E20-E17</f>
        <v>0</v>
      </c>
      <c r="F21" s="52">
        <f>F13+F14-F15-F20-F17</f>
        <v>146591296</v>
      </c>
    </row>
    <row r="22" spans="1:6" ht="19.5" customHeight="1">
      <c r="A22" s="252" t="s">
        <v>78</v>
      </c>
      <c r="B22" s="50">
        <v>31</v>
      </c>
      <c r="C22" s="250" t="s">
        <v>300</v>
      </c>
      <c r="D22" s="52"/>
      <c r="E22" s="52"/>
      <c r="F22" s="4"/>
    </row>
    <row r="23" spans="1:6" ht="19.5" customHeight="1">
      <c r="A23" s="252" t="s">
        <v>79</v>
      </c>
      <c r="B23" s="50">
        <v>32</v>
      </c>
      <c r="C23" s="250" t="s">
        <v>300</v>
      </c>
      <c r="D23" s="52">
        <v>757847</v>
      </c>
      <c r="E23" s="52"/>
      <c r="F23" s="4">
        <v>2914945</v>
      </c>
    </row>
    <row r="24" spans="1:6" ht="19.5" customHeight="1">
      <c r="A24" s="252" t="s">
        <v>80</v>
      </c>
      <c r="B24" s="50">
        <v>40</v>
      </c>
      <c r="C24" s="250" t="s">
        <v>300</v>
      </c>
      <c r="D24" s="52">
        <f>D22-D23</f>
        <v>-757847</v>
      </c>
      <c r="E24" s="52">
        <f>E22-E23</f>
        <v>0</v>
      </c>
      <c r="F24" s="52">
        <f>F22-F23</f>
        <v>-2914945</v>
      </c>
    </row>
    <row r="25" spans="1:6" ht="19.5" customHeight="1">
      <c r="A25" s="252" t="s">
        <v>81</v>
      </c>
      <c r="B25" s="50">
        <v>50</v>
      </c>
      <c r="C25" s="250" t="s">
        <v>300</v>
      </c>
      <c r="D25" s="52">
        <f>D21+D24</f>
        <v>152495550</v>
      </c>
      <c r="E25" s="52">
        <f>E21+E24</f>
        <v>0</v>
      </c>
      <c r="F25" s="52">
        <f>F21+F24</f>
        <v>143676351</v>
      </c>
    </row>
    <row r="26" spans="1:6" ht="19.5" customHeight="1">
      <c r="A26" s="252" t="s">
        <v>82</v>
      </c>
      <c r="B26" s="50">
        <v>51</v>
      </c>
      <c r="C26" s="250" t="s">
        <v>306</v>
      </c>
      <c r="D26" s="52">
        <v>38123887</v>
      </c>
      <c r="E26" s="52"/>
      <c r="F26" s="52">
        <v>35919087</v>
      </c>
    </row>
    <row r="27" spans="1:6" ht="19.5" customHeight="1">
      <c r="A27" s="252" t="s">
        <v>83</v>
      </c>
      <c r="B27" s="50">
        <v>52</v>
      </c>
      <c r="C27" s="250" t="s">
        <v>306</v>
      </c>
      <c r="D27" s="52"/>
      <c r="E27" s="52"/>
      <c r="F27" s="4"/>
    </row>
    <row r="28" spans="1:6" ht="19.5" customHeight="1">
      <c r="A28" s="252" t="s">
        <v>84</v>
      </c>
      <c r="B28" s="50">
        <v>60</v>
      </c>
      <c r="C28" s="250" t="s">
        <v>300</v>
      </c>
      <c r="D28" s="52">
        <f>D25-D26</f>
        <v>114371663</v>
      </c>
      <c r="E28" s="52">
        <f>E25-E26</f>
        <v>0</v>
      </c>
      <c r="F28" s="52">
        <f>F25-F26</f>
        <v>107757264</v>
      </c>
    </row>
    <row r="29" spans="1:6" ht="19.5" customHeight="1">
      <c r="A29" s="253" t="s">
        <v>85</v>
      </c>
      <c r="B29" s="79">
        <v>70</v>
      </c>
      <c r="C29" s="255" t="s">
        <v>300</v>
      </c>
      <c r="D29" s="80"/>
      <c r="E29" s="80"/>
      <c r="F29" s="8"/>
    </row>
    <row r="30" spans="1:6">
      <c r="F30" s="9"/>
    </row>
    <row r="31" spans="1:6" ht="15.75">
      <c r="D31" s="256" t="s">
        <v>86</v>
      </c>
      <c r="E31" s="69"/>
    </row>
    <row r="32" spans="1:6" s="81" customFormat="1" ht="15.75">
      <c r="A32" s="257" t="s">
        <v>87</v>
      </c>
    </row>
    <row r="38" spans="1:1" ht="15.75">
      <c r="A38" s="258" t="s">
        <v>88</v>
      </c>
    </row>
  </sheetData>
  <mergeCells count="3">
    <mergeCell ref="D7:E7"/>
    <mergeCell ref="A4:F4"/>
    <mergeCell ref="A5:F5"/>
  </mergeCells>
  <phoneticPr fontId="5" type="noConversion"/>
  <pageMargins left="0.9" right="0.24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H51"/>
  <sheetViews>
    <sheetView topLeftCell="A31" workbookViewId="0">
      <selection activeCell="B51" sqref="B51"/>
    </sheetView>
  </sheetViews>
  <sheetFormatPr defaultRowHeight="12.75"/>
  <cols>
    <col min="1" max="1" width="53.140625" style="1" customWidth="1"/>
    <col min="2" max="2" width="6" style="1" customWidth="1"/>
    <col min="3" max="3" width="16.42578125" style="1" customWidth="1"/>
    <col min="4" max="4" width="16.140625" style="1" customWidth="1"/>
    <col min="5" max="5" width="9.140625" style="1"/>
    <col min="6" max="6" width="3.28515625" style="1" customWidth="1"/>
    <col min="7" max="7" width="28.85546875" style="1" customWidth="1"/>
    <col min="8" max="8" width="28" style="1" customWidth="1"/>
    <col min="9" max="16384" width="9.140625" style="1"/>
  </cols>
  <sheetData>
    <row r="1" spans="1:8" ht="15.75">
      <c r="A1" s="24" t="s">
        <v>161</v>
      </c>
      <c r="B1" s="314"/>
      <c r="C1" s="314"/>
      <c r="D1" s="314"/>
    </row>
    <row r="2" spans="1:8" ht="15.75">
      <c r="A2" s="25" t="s">
        <v>162</v>
      </c>
      <c r="B2" s="315" t="s">
        <v>163</v>
      </c>
      <c r="C2" s="315"/>
      <c r="D2" s="315"/>
    </row>
    <row r="3" spans="1:8">
      <c r="A3" s="26" t="s">
        <v>164</v>
      </c>
      <c r="B3" s="316" t="s">
        <v>165</v>
      </c>
      <c r="C3" s="316"/>
      <c r="D3" s="316"/>
    </row>
    <row r="4" spans="1:8">
      <c r="A4" s="26"/>
      <c r="B4" s="26"/>
      <c r="C4" s="26"/>
      <c r="D4" s="26"/>
    </row>
    <row r="5" spans="1:8" ht="22.5">
      <c r="A5" s="317" t="s">
        <v>166</v>
      </c>
      <c r="B5" s="317"/>
      <c r="C5" s="317"/>
      <c r="D5" s="317"/>
    </row>
    <row r="6" spans="1:8" ht="18.75">
      <c r="A6" s="318" t="s">
        <v>203</v>
      </c>
      <c r="B6" s="318"/>
      <c r="C6" s="318"/>
      <c r="D6" s="318"/>
    </row>
    <row r="8" spans="1:8" s="2" customFormat="1" ht="15.75" customHeight="1">
      <c r="A8" s="242" t="s">
        <v>54</v>
      </c>
      <c r="B8" s="242" t="s">
        <v>55</v>
      </c>
      <c r="C8" s="242" t="s">
        <v>56</v>
      </c>
      <c r="D8" s="242" t="s">
        <v>57</v>
      </c>
    </row>
    <row r="9" spans="1:8" s="2" customFormat="1" ht="15.75" customHeight="1">
      <c r="A9" s="18"/>
      <c r="B9" s="18"/>
      <c r="C9" s="243" t="s">
        <v>204</v>
      </c>
      <c r="D9" s="243" t="s">
        <v>391</v>
      </c>
    </row>
    <row r="10" spans="1:8" ht="15" customHeight="1">
      <c r="A10" s="27" t="s">
        <v>167</v>
      </c>
      <c r="B10" s="19"/>
      <c r="C10" s="19"/>
      <c r="D10" s="19"/>
    </row>
    <row r="11" spans="1:8" ht="15" customHeight="1">
      <c r="A11" s="28" t="s">
        <v>168</v>
      </c>
      <c r="B11" s="3">
        <v>1</v>
      </c>
      <c r="C11" s="4">
        <f>147742000+2342117604+1212556502+1277128000</f>
        <v>4979544106</v>
      </c>
      <c r="D11" s="4">
        <v>6381135720</v>
      </c>
      <c r="G11" s="244" t="s">
        <v>58</v>
      </c>
    </row>
    <row r="12" spans="1:8" ht="15" customHeight="1">
      <c r="A12" s="28" t="s">
        <v>169</v>
      </c>
      <c r="B12" s="3">
        <v>2</v>
      </c>
      <c r="C12" s="4">
        <f>-81950000-170910000-243910000-162700000-1000000-34520000-969025200-110000000-1610811-8420774-5426518-1363636-1560000-12743637-6716731-27028398</f>
        <v>-1838885705</v>
      </c>
      <c r="D12" s="4">
        <v>-2083791356</v>
      </c>
      <c r="G12" s="245" t="s">
        <v>170</v>
      </c>
    </row>
    <row r="13" spans="1:8" ht="15" customHeight="1">
      <c r="A13" s="28" t="s">
        <v>171</v>
      </c>
      <c r="B13" s="3">
        <v>3</v>
      </c>
      <c r="C13" s="4">
        <v>-1474954932</v>
      </c>
      <c r="D13" s="4">
        <v>-1520395415</v>
      </c>
      <c r="G13" s="17">
        <f>C12+C14+C15+C17+C22+C24</f>
        <v>-3730782159</v>
      </c>
      <c r="H13" s="17"/>
    </row>
    <row r="14" spans="1:8" ht="15" customHeight="1">
      <c r="A14" s="28" t="s">
        <v>172</v>
      </c>
      <c r="B14" s="3">
        <v>4</v>
      </c>
      <c r="C14" s="4"/>
      <c r="D14" s="4">
        <v>-18700000</v>
      </c>
      <c r="G14" s="26" t="s">
        <v>173</v>
      </c>
      <c r="H14" s="17"/>
    </row>
    <row r="15" spans="1:8" ht="15" customHeight="1">
      <c r="A15" s="28" t="s">
        <v>174</v>
      </c>
      <c r="B15" s="3">
        <v>5</v>
      </c>
      <c r="C15" s="4">
        <f>-364756461</f>
        <v>-364756461</v>
      </c>
      <c r="D15" s="4">
        <v>-389326206</v>
      </c>
      <c r="G15" s="17">
        <f>C11+C16+C23+C26</f>
        <v>5029536809</v>
      </c>
    </row>
    <row r="16" spans="1:8" ht="15" customHeight="1">
      <c r="A16" s="28" t="s">
        <v>175</v>
      </c>
      <c r="B16" s="3">
        <v>6</v>
      </c>
      <c r="C16" s="4">
        <f>8750000+2000000+10740000+4347500+2216520+786000</f>
        <v>28840020</v>
      </c>
      <c r="D16" s="4">
        <v>27076715</v>
      </c>
      <c r="G16" s="17"/>
      <c r="H16" s="17">
        <f>C12+2205482946</f>
        <v>366597241</v>
      </c>
    </row>
    <row r="17" spans="1:8" ht="15" customHeight="1">
      <c r="A17" s="28" t="s">
        <v>176</v>
      </c>
      <c r="B17" s="3">
        <v>7</v>
      </c>
      <c r="C17" s="4">
        <f>-4647916-6354545-94000000-4697600-176617363-1800000-4336341-6830000-1534061-4620004-200000-21513363-1384000-460000-6090716-524890503-2510050-3000000-240106175-13765000-7782323-33</f>
        <v>-1127139993</v>
      </c>
      <c r="D17" s="4">
        <v>-1584389118</v>
      </c>
      <c r="G17" s="17"/>
    </row>
    <row r="18" spans="1:8" s="2" customFormat="1" ht="15" customHeight="1">
      <c r="A18" s="29" t="s">
        <v>177</v>
      </c>
      <c r="B18" s="5">
        <v>20</v>
      </c>
      <c r="C18" s="6">
        <f>SUM(C11:C17)</f>
        <v>202647035</v>
      </c>
      <c r="D18" s="6">
        <f>SUM(D11:D17)</f>
        <v>811610340</v>
      </c>
      <c r="G18" s="239" t="s">
        <v>59</v>
      </c>
    </row>
    <row r="19" spans="1:8" s="2" customFormat="1" ht="15" customHeight="1">
      <c r="A19" s="29" t="s">
        <v>178</v>
      </c>
      <c r="B19" s="5"/>
      <c r="C19" s="6"/>
      <c r="D19" s="6"/>
      <c r="G19" s="20">
        <f>2253262265+6602474826-2150000000</f>
        <v>6705737091</v>
      </c>
    </row>
    <row r="20" spans="1:8" ht="15" customHeight="1">
      <c r="A20" s="28" t="s">
        <v>179</v>
      </c>
      <c r="B20" s="3">
        <v>21</v>
      </c>
      <c r="C20" s="4"/>
      <c r="D20" s="4"/>
      <c r="G20" s="9"/>
      <c r="H20" s="17">
        <f>G19+G13</f>
        <v>2974954932</v>
      </c>
    </row>
    <row r="21" spans="1:8" ht="15" customHeight="1">
      <c r="A21" s="28" t="s">
        <v>180</v>
      </c>
      <c r="B21" s="3">
        <v>22</v>
      </c>
      <c r="C21" s="4"/>
      <c r="D21" s="4"/>
      <c r="G21" s="9"/>
    </row>
    <row r="22" spans="1:8" ht="15" customHeight="1">
      <c r="A22" s="28" t="s">
        <v>181</v>
      </c>
      <c r="B22" s="3">
        <v>23</v>
      </c>
      <c r="C22" s="4">
        <v>-400000000</v>
      </c>
      <c r="D22" s="4">
        <v>-1896000000</v>
      </c>
      <c r="G22" s="246" t="s">
        <v>182</v>
      </c>
      <c r="H22" s="17">
        <f>H20-3043458</f>
        <v>2971911474</v>
      </c>
    </row>
    <row r="23" spans="1:8" ht="15" customHeight="1">
      <c r="A23" s="28" t="s">
        <v>183</v>
      </c>
      <c r="B23" s="3">
        <v>24</v>
      </c>
      <c r="C23" s="37"/>
      <c r="D23" s="4">
        <v>800000000</v>
      </c>
      <c r="G23" s="9">
        <f>2326582020+7052954789-2150000000</f>
        <v>7229536809</v>
      </c>
    </row>
    <row r="24" spans="1:8" ht="15" customHeight="1">
      <c r="A24" s="28" t="s">
        <v>184</v>
      </c>
      <c r="B24" s="3">
        <v>25</v>
      </c>
      <c r="C24" s="37"/>
      <c r="D24" s="4"/>
      <c r="G24" s="9"/>
    </row>
    <row r="25" spans="1:8" ht="15" customHeight="1">
      <c r="A25" s="28" t="s">
        <v>185</v>
      </c>
      <c r="B25" s="3">
        <v>26</v>
      </c>
      <c r="C25" s="4"/>
      <c r="D25" s="4"/>
      <c r="F25" s="9">
        <v>72421000</v>
      </c>
      <c r="G25" s="9"/>
    </row>
    <row r="26" spans="1:8" ht="15" customHeight="1">
      <c r="A26" s="28" t="s">
        <v>186</v>
      </c>
      <c r="B26" s="3">
        <v>27</v>
      </c>
      <c r="C26" s="4">
        <v>21152683</v>
      </c>
      <c r="D26" s="4">
        <v>27602310</v>
      </c>
      <c r="F26" s="9">
        <v>3132964</v>
      </c>
      <c r="G26" s="9">
        <f>G15-G23</f>
        <v>-2200000000</v>
      </c>
    </row>
    <row r="27" spans="1:8" s="2" customFormat="1" ht="15" customHeight="1">
      <c r="A27" s="29" t="s">
        <v>187</v>
      </c>
      <c r="B27" s="5">
        <v>30</v>
      </c>
      <c r="C27" s="6">
        <f>SUM(C20:C26)</f>
        <v>-378847317</v>
      </c>
      <c r="D27" s="6">
        <f>SUM(D20:D26)</f>
        <v>-1068397690</v>
      </c>
      <c r="F27" s="9">
        <v>26384501</v>
      </c>
    </row>
    <row r="28" spans="1:8" s="2" customFormat="1" ht="15" customHeight="1">
      <c r="A28" s="29" t="s">
        <v>188</v>
      </c>
      <c r="B28" s="5"/>
      <c r="C28" s="6"/>
      <c r="D28" s="6"/>
      <c r="F28" s="9">
        <v>134872500</v>
      </c>
      <c r="G28" s="30"/>
    </row>
    <row r="29" spans="1:8" ht="15" customHeight="1">
      <c r="A29" s="28" t="s">
        <v>189</v>
      </c>
      <c r="B29" s="3">
        <v>31</v>
      </c>
      <c r="C29" s="4"/>
      <c r="D29" s="4"/>
      <c r="F29" s="9">
        <v>1188937</v>
      </c>
      <c r="G29" s="17">
        <f>G13+G20</f>
        <v>-3730782159</v>
      </c>
    </row>
    <row r="30" spans="1:8" ht="15" customHeight="1">
      <c r="A30" s="28" t="s">
        <v>190</v>
      </c>
      <c r="B30" s="3">
        <v>32</v>
      </c>
      <c r="C30" s="4"/>
      <c r="D30" s="4"/>
      <c r="F30" s="9">
        <v>10000000</v>
      </c>
    </row>
    <row r="31" spans="1:8" ht="15" customHeight="1">
      <c r="A31" s="28" t="s">
        <v>191</v>
      </c>
      <c r="B31" s="3">
        <v>33</v>
      </c>
      <c r="C31" s="4"/>
      <c r="D31" s="4"/>
      <c r="F31" s="9">
        <v>1529137</v>
      </c>
    </row>
    <row r="32" spans="1:8" ht="15" customHeight="1">
      <c r="A32" s="28" t="s">
        <v>192</v>
      </c>
      <c r="B32" s="3">
        <v>34</v>
      </c>
      <c r="C32" s="4"/>
      <c r="D32" s="4">
        <v>-400000000</v>
      </c>
      <c r="F32" s="9">
        <v>4865133</v>
      </c>
    </row>
    <row r="33" spans="1:7" ht="15" customHeight="1">
      <c r="A33" s="28" t="s">
        <v>193</v>
      </c>
      <c r="B33" s="3">
        <v>35</v>
      </c>
      <c r="C33" s="4"/>
      <c r="D33" s="4"/>
      <c r="F33" s="9">
        <v>19787276</v>
      </c>
    </row>
    <row r="34" spans="1:7" ht="15" customHeight="1">
      <c r="A34" s="28" t="s">
        <v>194</v>
      </c>
      <c r="B34" s="3">
        <v>36</v>
      </c>
      <c r="C34" s="4"/>
      <c r="D34" s="4"/>
      <c r="F34" s="9">
        <v>9343000</v>
      </c>
    </row>
    <row r="35" spans="1:7" s="2" customFormat="1" ht="15" customHeight="1">
      <c r="A35" s="29" t="s">
        <v>195</v>
      </c>
      <c r="B35" s="5">
        <v>40</v>
      </c>
      <c r="C35" s="6">
        <f>SUM(C29:C34)</f>
        <v>0</v>
      </c>
      <c r="D35" s="6">
        <f>SUM(D29:D34)</f>
        <v>-400000000</v>
      </c>
      <c r="F35" s="9">
        <v>20097000</v>
      </c>
    </row>
    <row r="36" spans="1:7" s="2" customFormat="1" ht="15" customHeight="1">
      <c r="A36" s="29" t="s">
        <v>196</v>
      </c>
      <c r="B36" s="5">
        <v>50</v>
      </c>
      <c r="C36" s="6">
        <f>C35+C27+C18</f>
        <v>-176200282</v>
      </c>
      <c r="D36" s="6">
        <f>D35+D27+D18</f>
        <v>-656787350</v>
      </c>
      <c r="F36" s="9">
        <v>1200000</v>
      </c>
    </row>
    <row r="37" spans="1:7" s="2" customFormat="1" ht="15" customHeight="1">
      <c r="A37" s="29" t="s">
        <v>197</v>
      </c>
      <c r="B37" s="5">
        <v>60</v>
      </c>
      <c r="C37" s="6">
        <v>2988989148</v>
      </c>
      <c r="D37" s="6">
        <v>845713161</v>
      </c>
      <c r="F37" s="9">
        <v>14841500</v>
      </c>
    </row>
    <row r="38" spans="1:7" s="23" customFormat="1" ht="15" customHeight="1">
      <c r="A38" s="31" t="s">
        <v>198</v>
      </c>
      <c r="B38" s="21">
        <v>61</v>
      </c>
      <c r="C38" s="22"/>
      <c r="D38" s="22"/>
      <c r="F38" s="32">
        <v>3886400</v>
      </c>
      <c r="G38" s="36">
        <f>C39-76709086-936081994</f>
        <v>1799997786</v>
      </c>
    </row>
    <row r="39" spans="1:7" s="2" customFormat="1" ht="15" customHeight="1">
      <c r="A39" s="29" t="s">
        <v>199</v>
      </c>
      <c r="B39" s="5">
        <v>70</v>
      </c>
      <c r="C39" s="6">
        <f>C36+C37+C38</f>
        <v>2812788866</v>
      </c>
      <c r="D39" s="6">
        <f>D36+D37+D38</f>
        <v>188925811</v>
      </c>
      <c r="F39" s="9">
        <v>3000000</v>
      </c>
      <c r="G39" s="30">
        <f>G38-33</f>
        <v>1799997753</v>
      </c>
    </row>
    <row r="40" spans="1:7" ht="15.75" customHeight="1">
      <c r="A40" s="33"/>
      <c r="B40" s="7"/>
      <c r="C40" s="7"/>
      <c r="D40" s="8"/>
      <c r="F40" s="9">
        <v>3831813</v>
      </c>
    </row>
    <row r="41" spans="1:7" ht="16.5">
      <c r="A41" s="26"/>
      <c r="D41" s="311"/>
      <c r="E41" s="311"/>
      <c r="F41" s="9">
        <v>9272727</v>
      </c>
      <c r="G41" s="17">
        <f>D39-556216171</f>
        <v>-367290360</v>
      </c>
    </row>
    <row r="42" spans="1:7" ht="15" customHeight="1">
      <c r="A42" s="34"/>
      <c r="B42" s="312" t="s">
        <v>308</v>
      </c>
      <c r="C42" s="312"/>
      <c r="D42" s="312"/>
      <c r="F42" s="9">
        <v>960500</v>
      </c>
    </row>
    <row r="43" spans="1:7" ht="16.5">
      <c r="A43" s="35" t="s">
        <v>200</v>
      </c>
      <c r="B43" s="16"/>
      <c r="C43" s="313" t="s">
        <v>201</v>
      </c>
      <c r="D43" s="313"/>
      <c r="F43" s="9">
        <v>6527272</v>
      </c>
    </row>
    <row r="44" spans="1:7" ht="16.5">
      <c r="A44" s="16"/>
      <c r="B44" s="16"/>
      <c r="C44" s="16"/>
      <c r="D44" s="16"/>
      <c r="F44" s="9">
        <v>2361000</v>
      </c>
    </row>
    <row r="45" spans="1:7" ht="16.5">
      <c r="A45" s="16"/>
      <c r="B45" s="16"/>
      <c r="C45" s="16"/>
      <c r="D45" s="16"/>
      <c r="F45" s="9">
        <f>SUM(F25:F44)</f>
        <v>349502660</v>
      </c>
    </row>
    <row r="46" spans="1:7" ht="16.5">
      <c r="A46" s="16"/>
      <c r="B46" s="16"/>
      <c r="C46" s="16"/>
      <c r="D46" s="16"/>
    </row>
    <row r="47" spans="1:7" ht="16.5">
      <c r="A47" s="16"/>
      <c r="B47" s="16"/>
      <c r="C47" s="16"/>
      <c r="D47" s="16"/>
    </row>
    <row r="48" spans="1:7" ht="16.5">
      <c r="A48" s="176" t="s">
        <v>202</v>
      </c>
      <c r="B48" s="16"/>
      <c r="C48" s="16"/>
      <c r="D48" s="16"/>
    </row>
    <row r="49" spans="1:4" ht="16.5">
      <c r="A49" s="16"/>
      <c r="B49" s="16"/>
      <c r="C49" s="16"/>
      <c r="D49" s="16"/>
    </row>
    <row r="51" spans="1:4">
      <c r="A51" s="245" t="s">
        <v>60</v>
      </c>
    </row>
  </sheetData>
  <mergeCells count="8">
    <mergeCell ref="D41:E41"/>
    <mergeCell ref="B42:D42"/>
    <mergeCell ref="C43:D43"/>
    <mergeCell ref="B1:D1"/>
    <mergeCell ref="B2:D2"/>
    <mergeCell ref="B3:D3"/>
    <mergeCell ref="A5:D5"/>
    <mergeCell ref="A6:D6"/>
  </mergeCells>
  <phoneticPr fontId="5" type="noConversion"/>
  <pageMargins left="0.75" right="0.49" top="0.55000000000000004" bottom="0.47" header="0.39" footer="0.28000000000000003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J30"/>
  <sheetViews>
    <sheetView workbookViewId="0">
      <selection activeCell="F15" sqref="F15"/>
    </sheetView>
  </sheetViews>
  <sheetFormatPr defaultRowHeight="12.75"/>
  <cols>
    <col min="10" max="10" width="10.42578125" customWidth="1"/>
  </cols>
  <sheetData>
    <row r="1" spans="1:10" ht="16.5">
      <c r="A1" s="16" t="s">
        <v>392</v>
      </c>
    </row>
    <row r="2" spans="1:10" ht="15">
      <c r="A2" s="10" t="s">
        <v>393</v>
      </c>
    </row>
    <row r="3" spans="1:10" ht="15">
      <c r="A3" s="10" t="s">
        <v>0</v>
      </c>
    </row>
    <row r="4" spans="1:10" ht="25.5">
      <c r="A4" s="321" t="s">
        <v>394</v>
      </c>
      <c r="B4" s="321"/>
      <c r="C4" s="321"/>
      <c r="D4" s="321"/>
      <c r="E4" s="321"/>
      <c r="F4" s="321"/>
      <c r="G4" s="321"/>
      <c r="H4" s="321"/>
      <c r="I4" s="321"/>
      <c r="J4" s="321"/>
    </row>
    <row r="5" spans="1:10" ht="16.5">
      <c r="A5" s="322" t="s">
        <v>205</v>
      </c>
      <c r="B5" s="322"/>
      <c r="C5" s="322"/>
      <c r="D5" s="322"/>
      <c r="E5" s="322"/>
      <c r="F5" s="322"/>
      <c r="G5" s="322"/>
      <c r="H5" s="322"/>
      <c r="I5" s="322"/>
      <c r="J5" s="322"/>
    </row>
    <row r="6" spans="1:10" ht="15">
      <c r="A6" s="10"/>
    </row>
    <row r="7" spans="1:10" ht="23.25" customHeight="1">
      <c r="A7" s="292" t="s">
        <v>395</v>
      </c>
    </row>
    <row r="8" spans="1:10" ht="23.25" customHeight="1">
      <c r="A8" s="173" t="s">
        <v>396</v>
      </c>
    </row>
    <row r="9" spans="1:10" ht="144" customHeight="1">
      <c r="A9" s="319" t="s">
        <v>397</v>
      </c>
      <c r="B9" s="320"/>
      <c r="C9" s="320"/>
      <c r="D9" s="320"/>
      <c r="E9" s="320"/>
      <c r="F9" s="320"/>
      <c r="G9" s="320"/>
      <c r="H9" s="320"/>
      <c r="I9" s="320"/>
      <c r="J9" s="320"/>
    </row>
    <row r="10" spans="1:10" ht="20.25" customHeight="1">
      <c r="A10" s="293" t="s">
        <v>398</v>
      </c>
      <c r="B10" s="294"/>
      <c r="C10" s="294"/>
      <c r="D10" s="294"/>
      <c r="E10" s="294"/>
      <c r="F10" s="294"/>
      <c r="G10" s="294"/>
      <c r="H10" s="294"/>
      <c r="I10" s="294"/>
      <c r="J10" s="294"/>
    </row>
    <row r="11" spans="1:10" ht="20.25" customHeight="1">
      <c r="A11" s="293" t="s">
        <v>399</v>
      </c>
      <c r="B11" s="294"/>
      <c r="C11" s="294"/>
      <c r="D11" s="294"/>
      <c r="E11" s="294"/>
      <c r="F11" s="294"/>
      <c r="G11" s="294"/>
      <c r="H11" s="294"/>
      <c r="I11" s="294"/>
      <c r="J11" s="294"/>
    </row>
    <row r="12" spans="1:10" ht="20.25" customHeight="1">
      <c r="A12" s="293" t="s">
        <v>400</v>
      </c>
      <c r="B12" s="294"/>
      <c r="C12" s="294"/>
      <c r="D12" s="294"/>
      <c r="E12" s="294"/>
      <c r="F12" s="294"/>
      <c r="G12" s="294"/>
      <c r="H12" s="294"/>
      <c r="I12" s="294"/>
      <c r="J12" s="294"/>
    </row>
    <row r="13" spans="1:10" ht="20.25" customHeight="1">
      <c r="A13" s="293" t="s">
        <v>415</v>
      </c>
      <c r="B13" s="294"/>
      <c r="C13" s="294"/>
      <c r="D13" s="294"/>
      <c r="E13" s="294"/>
      <c r="F13" s="294"/>
      <c r="G13" s="294"/>
      <c r="H13" s="294"/>
      <c r="I13" s="294"/>
      <c r="J13" s="294"/>
    </row>
    <row r="14" spans="1:10" ht="20.25" customHeight="1">
      <c r="A14" s="294"/>
      <c r="B14" s="293" t="s">
        <v>401</v>
      </c>
      <c r="C14" s="294"/>
      <c r="D14" s="294"/>
      <c r="E14" s="294"/>
      <c r="F14" s="294"/>
      <c r="G14" s="294"/>
      <c r="H14" s="294"/>
      <c r="I14" s="294"/>
      <c r="J14" s="294"/>
    </row>
    <row r="15" spans="1:10" ht="20.25" customHeight="1">
      <c r="A15" s="294"/>
      <c r="B15" s="293" t="s">
        <v>402</v>
      </c>
      <c r="C15" s="294"/>
      <c r="D15" s="294"/>
      <c r="E15" s="294"/>
      <c r="F15" s="294"/>
      <c r="G15" s="294"/>
      <c r="H15" s="294"/>
      <c r="I15" s="294"/>
      <c r="J15" s="294"/>
    </row>
    <row r="16" spans="1:10" ht="23.25" customHeight="1">
      <c r="A16" s="295" t="s">
        <v>403</v>
      </c>
      <c r="B16" s="294"/>
      <c r="C16" s="294"/>
      <c r="D16" s="294"/>
      <c r="E16" s="294"/>
      <c r="F16" s="294"/>
      <c r="G16" s="294"/>
      <c r="H16" s="294"/>
      <c r="I16" s="294"/>
      <c r="J16" s="294"/>
    </row>
    <row r="17" spans="1:10" ht="39" customHeight="1">
      <c r="A17" s="294"/>
      <c r="B17" s="319" t="s">
        <v>404</v>
      </c>
      <c r="C17" s="319"/>
      <c r="D17" s="319"/>
      <c r="E17" s="319"/>
      <c r="F17" s="319"/>
      <c r="G17" s="319"/>
      <c r="H17" s="319"/>
      <c r="I17" s="319"/>
      <c r="J17" s="319"/>
    </row>
    <row r="18" spans="1:10" ht="18" customHeight="1">
      <c r="A18" s="294"/>
      <c r="B18" s="293" t="s">
        <v>405</v>
      </c>
      <c r="C18" s="294"/>
      <c r="D18" s="294"/>
      <c r="E18" s="294"/>
      <c r="F18" s="294"/>
      <c r="G18" s="294"/>
      <c r="H18" s="294"/>
      <c r="I18" s="294"/>
      <c r="J18" s="294"/>
    </row>
    <row r="19" spans="1:10" ht="18" customHeight="1">
      <c r="A19" s="294"/>
      <c r="B19" s="293" t="s">
        <v>406</v>
      </c>
      <c r="C19" s="294"/>
      <c r="D19" s="294"/>
      <c r="E19" s="294"/>
      <c r="F19" s="294"/>
      <c r="G19" s="294"/>
      <c r="H19" s="294"/>
      <c r="I19" s="294"/>
      <c r="J19" s="294"/>
    </row>
    <row r="20" spans="1:10" ht="18" customHeight="1">
      <c r="A20" s="294"/>
      <c r="B20" s="293" t="s">
        <v>407</v>
      </c>
      <c r="C20" s="294"/>
      <c r="D20" s="294"/>
      <c r="E20" s="294"/>
      <c r="F20" s="294"/>
      <c r="G20" s="294"/>
      <c r="H20" s="294"/>
      <c r="I20" s="294"/>
      <c r="J20" s="294"/>
    </row>
    <row r="21" spans="1:10" ht="18" customHeight="1">
      <c r="A21" s="294"/>
      <c r="B21" s="293" t="s">
        <v>408</v>
      </c>
      <c r="C21" s="294"/>
      <c r="D21" s="294"/>
      <c r="E21" s="294"/>
      <c r="F21" s="294"/>
      <c r="G21" s="294"/>
      <c r="H21" s="294"/>
      <c r="I21" s="294"/>
      <c r="J21" s="294"/>
    </row>
    <row r="22" spans="1:10" ht="18" customHeight="1">
      <c r="A22" s="294"/>
      <c r="B22" s="293" t="s">
        <v>409</v>
      </c>
      <c r="C22" s="294"/>
      <c r="D22" s="294"/>
      <c r="E22" s="294"/>
      <c r="F22" s="294"/>
      <c r="G22" s="294"/>
      <c r="H22" s="294"/>
      <c r="I22" s="294"/>
      <c r="J22" s="294"/>
    </row>
    <row r="23" spans="1:10" ht="23.25" customHeight="1">
      <c r="A23" s="296" t="s">
        <v>410</v>
      </c>
      <c r="B23" s="294"/>
      <c r="C23" s="294"/>
      <c r="D23" s="294"/>
      <c r="E23" s="294"/>
      <c r="F23" s="294"/>
      <c r="G23" s="294"/>
      <c r="H23" s="294"/>
      <c r="I23" s="294"/>
      <c r="J23" s="294"/>
    </row>
    <row r="24" spans="1:10" ht="36" customHeight="1">
      <c r="A24" s="319" t="s">
        <v>416</v>
      </c>
      <c r="B24" s="319"/>
      <c r="C24" s="319"/>
      <c r="D24" s="319"/>
      <c r="E24" s="319"/>
      <c r="F24" s="319"/>
      <c r="G24" s="319"/>
      <c r="H24" s="319"/>
      <c r="I24" s="319"/>
      <c r="J24" s="319"/>
    </row>
    <row r="25" spans="1:10" ht="21" customHeight="1">
      <c r="A25" s="293" t="s">
        <v>411</v>
      </c>
      <c r="B25" s="294"/>
      <c r="C25" s="294"/>
      <c r="D25" s="294"/>
      <c r="E25" s="294"/>
      <c r="F25" s="294"/>
      <c r="G25" s="294"/>
      <c r="H25" s="294"/>
      <c r="I25" s="294"/>
      <c r="J25" s="294"/>
    </row>
    <row r="26" spans="1:10" ht="21" customHeight="1">
      <c r="A26" s="296" t="s">
        <v>412</v>
      </c>
      <c r="B26" s="294"/>
      <c r="C26" s="294"/>
      <c r="D26" s="294"/>
      <c r="E26" s="294"/>
      <c r="F26" s="294"/>
      <c r="G26" s="294"/>
      <c r="H26" s="294"/>
      <c r="I26" s="294"/>
      <c r="J26" s="294"/>
    </row>
    <row r="27" spans="1:10" ht="60" customHeight="1">
      <c r="A27" s="319" t="s">
        <v>413</v>
      </c>
      <c r="B27" s="320"/>
      <c r="C27" s="320"/>
      <c r="D27" s="320"/>
      <c r="E27" s="320"/>
      <c r="F27" s="320"/>
      <c r="G27" s="320"/>
      <c r="H27" s="320"/>
      <c r="I27" s="320"/>
      <c r="J27" s="320"/>
    </row>
    <row r="28" spans="1:10" ht="23.25" customHeight="1">
      <c r="A28" s="10"/>
    </row>
    <row r="29" spans="1:10" ht="15">
      <c r="A29" s="10"/>
    </row>
    <row r="30" spans="1:10" ht="15">
      <c r="A30" s="10" t="s">
        <v>414</v>
      </c>
    </row>
  </sheetData>
  <mergeCells count="6">
    <mergeCell ref="A24:J24"/>
    <mergeCell ref="A27:J27"/>
    <mergeCell ref="A4:J4"/>
    <mergeCell ref="A5:J5"/>
    <mergeCell ref="A9:J9"/>
    <mergeCell ref="B17:J17"/>
  </mergeCells>
  <phoneticPr fontId="5" type="noConversion"/>
  <pageMargins left="0.75" right="0.25" top="0.4" bottom="0.38" header="0.23" footer="0.23"/>
  <pageSetup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2:F107"/>
  <sheetViews>
    <sheetView topLeftCell="A61" workbookViewId="0">
      <selection activeCell="D106" sqref="D106"/>
    </sheetView>
  </sheetViews>
  <sheetFormatPr defaultRowHeight="12.75"/>
  <cols>
    <col min="1" max="1" width="23.42578125" style="86" customWidth="1"/>
    <col min="2" max="2" width="30.85546875" style="86" customWidth="1"/>
    <col min="3" max="3" width="18.5703125" style="86" customWidth="1"/>
    <col min="4" max="4" width="16.85546875" style="86" customWidth="1"/>
    <col min="5" max="5" width="9.140625" style="86"/>
    <col min="6" max="6" width="16.140625" style="86" customWidth="1"/>
    <col min="7" max="16384" width="9.140625" style="86"/>
  </cols>
  <sheetData>
    <row r="2" spans="1:4" s="82" customFormat="1" ht="18.75" customHeight="1">
      <c r="A2" s="239" t="s">
        <v>117</v>
      </c>
    </row>
    <row r="3" spans="1:4" s="82" customFormat="1" ht="17.25" customHeight="1">
      <c r="A3" s="83"/>
    </row>
    <row r="4" spans="1:4" ht="16.5">
      <c r="A4" s="379"/>
      <c r="B4" s="379"/>
      <c r="C4" s="85"/>
      <c r="D4" s="240" t="s">
        <v>118</v>
      </c>
    </row>
    <row r="5" spans="1:4" ht="19.5" customHeight="1">
      <c r="A5" s="383" t="s">
        <v>367</v>
      </c>
      <c r="B5" s="384"/>
      <c r="C5" s="241" t="s">
        <v>119</v>
      </c>
      <c r="D5" s="241" t="s">
        <v>120</v>
      </c>
    </row>
    <row r="6" spans="1:4" ht="21.75" customHeight="1">
      <c r="A6" s="380" t="s">
        <v>121</v>
      </c>
      <c r="B6" s="381"/>
      <c r="C6" s="87">
        <f>C7+C8+C13</f>
        <v>1012788866</v>
      </c>
      <c r="D6" s="87">
        <f>D7+D8+D13</f>
        <v>488989148</v>
      </c>
    </row>
    <row r="7" spans="1:4" s="90" customFormat="1" ht="20.25" customHeight="1">
      <c r="A7" s="382" t="s">
        <v>309</v>
      </c>
      <c r="B7" s="382"/>
      <c r="C7" s="89">
        <v>76709086</v>
      </c>
      <c r="D7" s="89">
        <v>3389331</v>
      </c>
    </row>
    <row r="8" spans="1:4" s="90" customFormat="1" ht="20.25" customHeight="1">
      <c r="A8" s="338" t="s">
        <v>310</v>
      </c>
      <c r="B8" s="338"/>
      <c r="C8" s="92">
        <f>SUM(C9:C12)</f>
        <v>916525336</v>
      </c>
      <c r="D8" s="92">
        <f>SUM(D9:D12)</f>
        <v>466045373</v>
      </c>
    </row>
    <row r="9" spans="1:4" ht="20.25" customHeight="1">
      <c r="A9" s="372" t="s">
        <v>311</v>
      </c>
      <c r="B9" s="372"/>
      <c r="C9" s="94">
        <v>906086743</v>
      </c>
      <c r="D9" s="94">
        <v>455606780</v>
      </c>
    </row>
    <row r="10" spans="1:4" ht="20.25" customHeight="1">
      <c r="A10" s="372" t="s">
        <v>312</v>
      </c>
      <c r="B10" s="372"/>
      <c r="C10" s="94"/>
      <c r="D10" s="94"/>
    </row>
    <row r="11" spans="1:4" ht="20.25" customHeight="1">
      <c r="A11" s="372" t="s">
        <v>313</v>
      </c>
      <c r="B11" s="372"/>
      <c r="C11" s="94">
        <v>1022403</v>
      </c>
      <c r="D11" s="94">
        <v>1022403</v>
      </c>
    </row>
    <row r="12" spans="1:4" ht="20.25" customHeight="1">
      <c r="A12" s="372" t="s">
        <v>368</v>
      </c>
      <c r="B12" s="372"/>
      <c r="C12" s="94">
        <v>9416190</v>
      </c>
      <c r="D12" s="94">
        <v>9416190</v>
      </c>
    </row>
    <row r="13" spans="1:4" s="90" customFormat="1" ht="20.25" customHeight="1">
      <c r="A13" s="343" t="s">
        <v>122</v>
      </c>
      <c r="B13" s="339"/>
      <c r="C13" s="92">
        <f>SUM(C14)</f>
        <v>19554444</v>
      </c>
      <c r="D13" s="92">
        <f>SUM(D14)</f>
        <v>19554444</v>
      </c>
    </row>
    <row r="14" spans="1:4" ht="20.25" customHeight="1">
      <c r="A14" s="372" t="s">
        <v>311</v>
      </c>
      <c r="B14" s="372"/>
      <c r="C14" s="94">
        <v>19554444</v>
      </c>
      <c r="D14" s="94">
        <v>19554444</v>
      </c>
    </row>
    <row r="15" spans="1:4" ht="20.25" customHeight="1">
      <c r="A15" s="360" t="s">
        <v>315</v>
      </c>
      <c r="B15" s="361"/>
      <c r="C15" s="96">
        <f>C7+C8+C13</f>
        <v>1012788866</v>
      </c>
      <c r="D15" s="96">
        <f>D7+D8+D13</f>
        <v>488989148</v>
      </c>
    </row>
    <row r="16" spans="1:4" ht="20.25" customHeight="1">
      <c r="A16" s="362" t="s">
        <v>123</v>
      </c>
      <c r="B16" s="364"/>
      <c r="C16" s="96"/>
      <c r="D16" s="97"/>
    </row>
    <row r="17" spans="1:6" ht="20.25" customHeight="1">
      <c r="A17" s="372" t="s">
        <v>314</v>
      </c>
      <c r="B17" s="372"/>
      <c r="C17" s="94">
        <v>9943247728</v>
      </c>
      <c r="D17" s="94">
        <v>13274726834</v>
      </c>
    </row>
    <row r="18" spans="1:6" ht="20.25" customHeight="1">
      <c r="A18" s="344" t="s">
        <v>124</v>
      </c>
      <c r="B18" s="345"/>
      <c r="C18" s="94">
        <v>44175921</v>
      </c>
      <c r="D18" s="94">
        <v>44177840</v>
      </c>
    </row>
    <row r="19" spans="1:6" ht="20.25" customHeight="1">
      <c r="A19" s="330" t="s">
        <v>125</v>
      </c>
      <c r="B19" s="331"/>
      <c r="C19" s="94">
        <v>1738967011</v>
      </c>
      <c r="D19" s="94">
        <v>1294693279</v>
      </c>
    </row>
    <row r="20" spans="1:6" ht="20.25" customHeight="1">
      <c r="A20" s="330" t="s">
        <v>126</v>
      </c>
      <c r="B20" s="331"/>
      <c r="C20" s="94">
        <v>-250414471</v>
      </c>
      <c r="D20" s="94">
        <v>-250414471</v>
      </c>
    </row>
    <row r="21" spans="1:6" ht="20.25" customHeight="1">
      <c r="A21" s="342" t="s">
        <v>315</v>
      </c>
      <c r="B21" s="342"/>
      <c r="C21" s="96">
        <f>SUM(C17:C20)</f>
        <v>11475976189</v>
      </c>
      <c r="D21" s="96">
        <f>SUM(D17:D20)</f>
        <v>14363183482</v>
      </c>
    </row>
    <row r="22" spans="1:6" ht="20.25" customHeight="1">
      <c r="A22" s="346" t="s">
        <v>127</v>
      </c>
      <c r="B22" s="347"/>
      <c r="C22" s="96"/>
      <c r="D22" s="96"/>
    </row>
    <row r="23" spans="1:6" ht="20.25" customHeight="1">
      <c r="A23" s="346" t="s">
        <v>128</v>
      </c>
      <c r="B23" s="347"/>
      <c r="C23" s="99">
        <v>7650576356</v>
      </c>
      <c r="D23" s="99">
        <v>9992693960</v>
      </c>
      <c r="E23" s="100"/>
    </row>
    <row r="24" spans="1:6" ht="20.25" customHeight="1">
      <c r="A24" s="346" t="s">
        <v>129</v>
      </c>
      <c r="B24" s="347"/>
      <c r="C24" s="99">
        <v>827974458</v>
      </c>
      <c r="D24" s="99">
        <v>1864008560</v>
      </c>
      <c r="E24" s="100"/>
    </row>
    <row r="25" spans="1:6" ht="20.25" customHeight="1">
      <c r="A25" s="346" t="s">
        <v>130</v>
      </c>
      <c r="B25" s="347"/>
      <c r="C25" s="99">
        <v>221659000</v>
      </c>
      <c r="D25" s="99"/>
      <c r="E25" s="100"/>
    </row>
    <row r="26" spans="1:6" ht="20.25" customHeight="1">
      <c r="A26" s="346" t="s">
        <v>131</v>
      </c>
      <c r="B26" s="347"/>
      <c r="C26" s="99">
        <v>1243037914</v>
      </c>
      <c r="D26" s="99">
        <v>1418024314</v>
      </c>
      <c r="E26" s="100"/>
    </row>
    <row r="27" spans="1:6" ht="20.25" customHeight="1">
      <c r="A27" s="377" t="s">
        <v>315</v>
      </c>
      <c r="B27" s="378"/>
      <c r="C27" s="96">
        <f>SUM(C23:C26)</f>
        <v>9943247728</v>
      </c>
      <c r="D27" s="96">
        <f>SUM(D23:D26)</f>
        <v>13274726834</v>
      </c>
    </row>
    <row r="28" spans="1:6" ht="20.25" customHeight="1">
      <c r="A28" s="375" t="s">
        <v>132</v>
      </c>
      <c r="B28" s="376"/>
      <c r="C28" s="101"/>
      <c r="D28" s="101"/>
    </row>
    <row r="29" spans="1:6" ht="20.25" customHeight="1">
      <c r="A29" s="346" t="s">
        <v>133</v>
      </c>
      <c r="B29" s="347"/>
      <c r="C29" s="102">
        <v>826616045</v>
      </c>
      <c r="D29" s="102">
        <v>563557616</v>
      </c>
    </row>
    <row r="30" spans="1:6" ht="20.25" customHeight="1">
      <c r="A30" s="346" t="s">
        <v>134</v>
      </c>
      <c r="B30" s="347"/>
      <c r="C30" s="102">
        <v>846272004</v>
      </c>
      <c r="D30" s="102">
        <v>620416704</v>
      </c>
    </row>
    <row r="31" spans="1:6" ht="20.25" customHeight="1">
      <c r="A31" s="346" t="s">
        <v>135</v>
      </c>
      <c r="B31" s="347"/>
      <c r="C31" s="102">
        <f>2451000+63487211+140751</f>
        <v>66078962</v>
      </c>
      <c r="D31" s="102">
        <v>110718959</v>
      </c>
    </row>
    <row r="32" spans="1:6" ht="20.25" customHeight="1">
      <c r="A32" s="377" t="s">
        <v>315</v>
      </c>
      <c r="B32" s="378"/>
      <c r="C32" s="101">
        <f>SUM(C29:C31)</f>
        <v>1738967011</v>
      </c>
      <c r="D32" s="101">
        <f>SUM(D29:D31)</f>
        <v>1294693279</v>
      </c>
      <c r="F32" s="103">
        <f>C32-C19</f>
        <v>0</v>
      </c>
    </row>
    <row r="33" spans="1:4" ht="20.25" customHeight="1">
      <c r="A33" s="338" t="s">
        <v>316</v>
      </c>
      <c r="B33" s="338"/>
      <c r="C33" s="95"/>
      <c r="D33" s="98"/>
    </row>
    <row r="34" spans="1:4" ht="20.25" customHeight="1">
      <c r="A34" s="371" t="s">
        <v>317</v>
      </c>
      <c r="B34" s="371"/>
      <c r="C34" s="94">
        <v>381421606</v>
      </c>
      <c r="D34" s="94">
        <v>461933107</v>
      </c>
    </row>
    <row r="35" spans="1:4" ht="20.25" customHeight="1">
      <c r="A35" s="371" t="s">
        <v>318</v>
      </c>
      <c r="B35" s="371"/>
      <c r="C35" s="94">
        <v>25317153</v>
      </c>
      <c r="D35" s="94">
        <v>20391366</v>
      </c>
    </row>
    <row r="36" spans="1:4" ht="20.25" customHeight="1">
      <c r="A36" s="372" t="s">
        <v>319</v>
      </c>
      <c r="B36" s="372"/>
      <c r="C36" s="94">
        <v>594010621</v>
      </c>
      <c r="D36" s="94">
        <v>159218029</v>
      </c>
    </row>
    <row r="37" spans="1:4" ht="20.25" customHeight="1">
      <c r="A37" s="372" t="s">
        <v>320</v>
      </c>
      <c r="B37" s="372"/>
      <c r="C37" s="94">
        <v>1027241776</v>
      </c>
      <c r="D37" s="94">
        <v>677478002</v>
      </c>
    </row>
    <row r="38" spans="1:4" ht="20.25" customHeight="1">
      <c r="A38" s="373" t="s">
        <v>136</v>
      </c>
      <c r="B38" s="374"/>
      <c r="C38" s="94">
        <v>4157919</v>
      </c>
      <c r="D38" s="94">
        <v>4157919</v>
      </c>
    </row>
    <row r="39" spans="1:4" ht="20.25" customHeight="1">
      <c r="A39" s="342" t="s">
        <v>321</v>
      </c>
      <c r="B39" s="342"/>
      <c r="C39" s="96">
        <f>SUM(C34:C38)</f>
        <v>2032149075</v>
      </c>
      <c r="D39" s="97">
        <f>SUM(D34:D38)</f>
        <v>1323178423</v>
      </c>
    </row>
    <row r="40" spans="1:4" s="105" customFormat="1" ht="20.25" customHeight="1">
      <c r="A40" s="367" t="s">
        <v>137</v>
      </c>
      <c r="B40" s="368"/>
      <c r="C40" s="104"/>
      <c r="D40" s="104"/>
    </row>
    <row r="41" spans="1:4" s="105" customFormat="1" ht="20.25" customHeight="1">
      <c r="A41" s="367" t="s">
        <v>138</v>
      </c>
      <c r="B41" s="368"/>
      <c r="C41" s="104">
        <f>SUM(C42:C43)</f>
        <v>2390517156</v>
      </c>
      <c r="D41" s="104">
        <f>SUM(D42:D43)</f>
        <v>2481848876</v>
      </c>
    </row>
    <row r="42" spans="1:4" s="84" customFormat="1" ht="21.75" customHeight="1">
      <c r="A42" s="369" t="s">
        <v>139</v>
      </c>
      <c r="B42" s="370"/>
      <c r="C42" s="106">
        <v>9736729015</v>
      </c>
      <c r="D42" s="106">
        <v>9736729015</v>
      </c>
    </row>
    <row r="43" spans="1:4" s="84" customFormat="1" ht="20.25" customHeight="1">
      <c r="A43" s="346" t="s">
        <v>140</v>
      </c>
      <c r="B43" s="347"/>
      <c r="C43" s="106">
        <v>-7346211859</v>
      </c>
      <c r="D43" s="106">
        <v>-7254880139</v>
      </c>
    </row>
    <row r="44" spans="1:4" s="84" customFormat="1" ht="20.25" customHeight="1">
      <c r="A44" s="346" t="s">
        <v>141</v>
      </c>
      <c r="B44" s="347"/>
      <c r="C44" s="106">
        <f>SUM(C42:C43)</f>
        <v>2390517156</v>
      </c>
      <c r="D44" s="106">
        <f>SUM(D42:D43)</f>
        <v>2481848876</v>
      </c>
    </row>
    <row r="45" spans="1:4" ht="20.25" customHeight="1">
      <c r="A45" s="365" t="s">
        <v>142</v>
      </c>
      <c r="B45" s="366"/>
      <c r="C45" s="107"/>
      <c r="D45" s="108"/>
    </row>
    <row r="46" spans="1:4" ht="20.25" customHeight="1">
      <c r="A46" s="358" t="s">
        <v>143</v>
      </c>
      <c r="B46" s="359"/>
      <c r="C46" s="109">
        <v>2487300000</v>
      </c>
      <c r="D46" s="109">
        <v>2487300000</v>
      </c>
    </row>
    <row r="47" spans="1:4" ht="20.25" customHeight="1">
      <c r="A47" s="330" t="s">
        <v>144</v>
      </c>
      <c r="B47" s="331"/>
      <c r="C47" s="109">
        <v>-1318269000</v>
      </c>
      <c r="D47" s="109">
        <v>-1318269000</v>
      </c>
    </row>
    <row r="48" spans="1:4" ht="20.25" customHeight="1">
      <c r="A48" s="360" t="s">
        <v>315</v>
      </c>
      <c r="B48" s="361"/>
      <c r="C48" s="101">
        <f>SUM(C46:C47)</f>
        <v>1169031000</v>
      </c>
      <c r="D48" s="101">
        <f>SUM(D46:D47)</f>
        <v>1169031000</v>
      </c>
    </row>
    <row r="49" spans="1:6" ht="36" customHeight="1">
      <c r="A49" s="362" t="s">
        <v>145</v>
      </c>
      <c r="B49" s="363"/>
      <c r="C49" s="363"/>
      <c r="D49" s="364"/>
    </row>
    <row r="50" spans="1:6" ht="20.25" customHeight="1">
      <c r="A50" s="362" t="s">
        <v>146</v>
      </c>
      <c r="B50" s="364"/>
      <c r="C50" s="101"/>
      <c r="D50" s="101"/>
    </row>
    <row r="51" spans="1:6" ht="20.25" customHeight="1">
      <c r="A51" s="330" t="s">
        <v>147</v>
      </c>
      <c r="B51" s="331"/>
      <c r="C51" s="102">
        <v>9908500</v>
      </c>
      <c r="D51" s="102">
        <v>12385625</v>
      </c>
    </row>
    <row r="52" spans="1:6" ht="20.25" customHeight="1">
      <c r="A52" s="330" t="s">
        <v>148</v>
      </c>
      <c r="B52" s="331"/>
      <c r="C52" s="102">
        <v>183348870</v>
      </c>
      <c r="D52" s="102">
        <v>212193723</v>
      </c>
    </row>
    <row r="53" spans="1:6" ht="20.25" customHeight="1">
      <c r="A53" s="330" t="s">
        <v>149</v>
      </c>
      <c r="B53" s="331"/>
      <c r="C53" s="102">
        <v>68982805</v>
      </c>
      <c r="D53" s="102">
        <v>75881086</v>
      </c>
    </row>
    <row r="54" spans="1:6" ht="20.25" customHeight="1">
      <c r="A54" s="336" t="s">
        <v>315</v>
      </c>
      <c r="B54" s="337"/>
      <c r="C54" s="101">
        <f>SUM(C51:C53)</f>
        <v>262240175</v>
      </c>
      <c r="D54" s="101">
        <f>SUM(D51:D53)</f>
        <v>300460434</v>
      </c>
    </row>
    <row r="55" spans="1:6" ht="20.25" customHeight="1">
      <c r="A55" s="338" t="s">
        <v>322</v>
      </c>
      <c r="B55" s="338"/>
      <c r="C55" s="95"/>
      <c r="D55" s="98"/>
    </row>
    <row r="56" spans="1:6" ht="20.25" customHeight="1">
      <c r="A56" s="338" t="s">
        <v>323</v>
      </c>
      <c r="B56" s="338"/>
      <c r="C56" s="110"/>
      <c r="D56" s="110"/>
    </row>
    <row r="57" spans="1:6" ht="20.25" customHeight="1">
      <c r="A57" s="344" t="s">
        <v>150</v>
      </c>
      <c r="B57" s="345"/>
      <c r="C57" s="109"/>
      <c r="D57" s="109"/>
    </row>
    <row r="58" spans="1:6" ht="20.25" customHeight="1">
      <c r="A58" s="352" t="s">
        <v>315</v>
      </c>
      <c r="B58" s="353"/>
      <c r="C58" s="101">
        <f>SUM(C57:C57)</f>
        <v>0</v>
      </c>
      <c r="D58" s="101">
        <f>SUM(D57)</f>
        <v>0</v>
      </c>
    </row>
    <row r="59" spans="1:6" ht="20.25" customHeight="1">
      <c r="A59" s="343" t="s">
        <v>151</v>
      </c>
      <c r="B59" s="339"/>
      <c r="C59" s="92"/>
      <c r="D59" s="112"/>
    </row>
    <row r="60" spans="1:6" ht="20.25" customHeight="1">
      <c r="A60" s="344" t="s">
        <v>152</v>
      </c>
      <c r="B60" s="345"/>
      <c r="C60" s="113">
        <v>133282289</v>
      </c>
      <c r="D60" s="113">
        <v>644129982</v>
      </c>
    </row>
    <row r="61" spans="1:6" ht="20.25" customHeight="1">
      <c r="A61" s="344" t="s">
        <v>153</v>
      </c>
      <c r="B61" s="345"/>
      <c r="C61" s="113">
        <f>SUM(C62:C64)</f>
        <v>38123887</v>
      </c>
      <c r="D61" s="113">
        <f>SUM(D62:D64)</f>
        <v>364756461</v>
      </c>
    </row>
    <row r="62" spans="1:6" ht="20.25" customHeight="1">
      <c r="A62" s="356" t="s">
        <v>154</v>
      </c>
      <c r="B62" s="357"/>
      <c r="C62" s="114">
        <v>38123887</v>
      </c>
      <c r="D62" s="114"/>
      <c r="F62" s="103"/>
    </row>
    <row r="63" spans="1:6" ht="20.25" customHeight="1">
      <c r="A63" s="350" t="s">
        <v>155</v>
      </c>
      <c r="B63" s="351"/>
      <c r="C63" s="114"/>
      <c r="D63" s="114">
        <v>155785772</v>
      </c>
    </row>
    <row r="64" spans="1:6" ht="20.25" customHeight="1">
      <c r="A64" s="350" t="s">
        <v>156</v>
      </c>
      <c r="B64" s="351"/>
      <c r="C64" s="114"/>
      <c r="D64" s="114">
        <v>208970689</v>
      </c>
    </row>
    <row r="65" spans="1:6" ht="20.25" customHeight="1">
      <c r="A65" s="352" t="s">
        <v>324</v>
      </c>
      <c r="B65" s="353"/>
      <c r="C65" s="115">
        <f>C60+C61</f>
        <v>171406176</v>
      </c>
      <c r="D65" s="115">
        <f>SUM(D60:D61)</f>
        <v>1008886443</v>
      </c>
    </row>
    <row r="66" spans="1:6" ht="20.25" customHeight="1">
      <c r="A66" s="338" t="s">
        <v>325</v>
      </c>
      <c r="B66" s="338"/>
      <c r="C66" s="112"/>
      <c r="D66" s="98"/>
    </row>
    <row r="67" spans="1:6" ht="20.25" customHeight="1">
      <c r="A67" s="354" t="s">
        <v>326</v>
      </c>
      <c r="B67" s="354"/>
      <c r="C67" s="102">
        <v>89280458</v>
      </c>
      <c r="D67" s="102">
        <v>89280458</v>
      </c>
    </row>
    <row r="68" spans="1:6" ht="20.25" customHeight="1">
      <c r="A68" s="352" t="s">
        <v>315</v>
      </c>
      <c r="B68" s="353"/>
      <c r="C68" s="115">
        <f>SUM(C67)</f>
        <v>89280458</v>
      </c>
      <c r="D68" s="115">
        <f>SUM(D67)</f>
        <v>89280458</v>
      </c>
    </row>
    <row r="69" spans="1:6" ht="20.25" customHeight="1">
      <c r="A69" s="355" t="s">
        <v>327</v>
      </c>
      <c r="B69" s="355"/>
      <c r="C69" s="355"/>
      <c r="D69" s="355"/>
    </row>
    <row r="70" spans="1:6" ht="20.25" customHeight="1">
      <c r="A70" s="346" t="s">
        <v>25</v>
      </c>
      <c r="B70" s="347"/>
      <c r="C70" s="116">
        <v>29280458</v>
      </c>
      <c r="D70" s="116">
        <v>29280458</v>
      </c>
    </row>
    <row r="71" spans="1:6" ht="20.25" customHeight="1">
      <c r="A71" s="346" t="s">
        <v>26</v>
      </c>
      <c r="B71" s="347"/>
      <c r="C71" s="116">
        <v>60000000</v>
      </c>
      <c r="D71" s="116">
        <v>60000000</v>
      </c>
    </row>
    <row r="72" spans="1:6" ht="20.25" customHeight="1">
      <c r="A72" s="348" t="s">
        <v>27</v>
      </c>
      <c r="B72" s="349"/>
      <c r="C72" s="101">
        <f>SUM(C70:C71)</f>
        <v>89280458</v>
      </c>
      <c r="D72" s="101">
        <f>SUM(D70:D71)</f>
        <v>89280458</v>
      </c>
    </row>
    <row r="73" spans="1:6" ht="20.25" customHeight="1">
      <c r="A73" s="338" t="s">
        <v>328</v>
      </c>
      <c r="B73" s="338"/>
      <c r="C73" s="117"/>
      <c r="D73" s="118"/>
    </row>
    <row r="74" spans="1:6" ht="20.25" customHeight="1">
      <c r="A74" s="344" t="s">
        <v>28</v>
      </c>
      <c r="B74" s="345"/>
      <c r="C74" s="119">
        <v>40521732</v>
      </c>
      <c r="D74" s="119">
        <v>133178672</v>
      </c>
    </row>
    <row r="75" spans="1:6" ht="20.25" customHeight="1">
      <c r="A75" s="344" t="s">
        <v>29</v>
      </c>
      <c r="B75" s="345"/>
      <c r="C75" s="119">
        <f>22357367+56258974+17335542</f>
        <v>95951883</v>
      </c>
      <c r="D75" s="119">
        <v>76364507</v>
      </c>
    </row>
    <row r="76" spans="1:6" ht="20.25" customHeight="1">
      <c r="A76" s="344" t="s">
        <v>30</v>
      </c>
      <c r="B76" s="345"/>
      <c r="C76" s="119">
        <v>53737058</v>
      </c>
      <c r="D76" s="119">
        <v>53737058</v>
      </c>
      <c r="F76" s="120">
        <f>F77-1433604265</f>
        <v>567379948</v>
      </c>
    </row>
    <row r="77" spans="1:6" ht="20.25" customHeight="1">
      <c r="A77" s="344" t="s">
        <v>31</v>
      </c>
      <c r="B77" s="345"/>
      <c r="C77" s="119">
        <f>SUM(C78:C84)</f>
        <v>1810773540</v>
      </c>
      <c r="D77" s="119">
        <f>SUM(D78:D83)</f>
        <v>1073101531</v>
      </c>
      <c r="F77" s="120">
        <f>C74+C75+C76+C77</f>
        <v>2000984213</v>
      </c>
    </row>
    <row r="78" spans="1:6" ht="20.25" customHeight="1">
      <c r="A78" s="340" t="s">
        <v>32</v>
      </c>
      <c r="B78" s="341"/>
      <c r="C78" s="121">
        <v>148121160</v>
      </c>
      <c r="D78" s="121">
        <v>329121160</v>
      </c>
      <c r="F78" s="120">
        <f>1030312600-C77</f>
        <v>-780460940</v>
      </c>
    </row>
    <row r="79" spans="1:6" ht="20.25" customHeight="1">
      <c r="A79" s="340" t="s">
        <v>33</v>
      </c>
      <c r="B79" s="341"/>
      <c r="C79" s="121">
        <v>312372255</v>
      </c>
      <c r="D79" s="121">
        <v>297989255</v>
      </c>
      <c r="F79" s="120">
        <f>C74</f>
        <v>40521732</v>
      </c>
    </row>
    <row r="80" spans="1:6" ht="20.25" customHeight="1">
      <c r="A80" s="340" t="s">
        <v>34</v>
      </c>
      <c r="B80" s="341"/>
      <c r="C80" s="121">
        <v>154544148</v>
      </c>
      <c r="D80" s="121">
        <v>235856771</v>
      </c>
      <c r="F80" s="120">
        <f>C76</f>
        <v>53737058</v>
      </c>
    </row>
    <row r="81" spans="1:6" ht="20.25" customHeight="1">
      <c r="A81" s="340" t="s">
        <v>35</v>
      </c>
      <c r="B81" s="341"/>
      <c r="C81" s="121">
        <v>27315018</v>
      </c>
      <c r="D81" s="121">
        <v>58296662</v>
      </c>
      <c r="F81" s="120">
        <f>C77</f>
        <v>1810773540</v>
      </c>
    </row>
    <row r="82" spans="1:6" ht="20.25" customHeight="1">
      <c r="A82" s="340" t="s">
        <v>36</v>
      </c>
      <c r="B82" s="341"/>
      <c r="C82" s="121">
        <v>16867797</v>
      </c>
      <c r="D82" s="121">
        <v>70255797</v>
      </c>
      <c r="F82" s="120">
        <f>SUM(F78:F81)</f>
        <v>1124571390</v>
      </c>
    </row>
    <row r="83" spans="1:6" ht="20.25" customHeight="1">
      <c r="A83" s="340" t="s">
        <v>37</v>
      </c>
      <c r="B83" s="341"/>
      <c r="C83" s="121">
        <v>81581886</v>
      </c>
      <c r="D83" s="121">
        <v>81581886</v>
      </c>
      <c r="F83" s="120"/>
    </row>
    <row r="84" spans="1:6" ht="20.25" customHeight="1">
      <c r="A84" s="340" t="s">
        <v>38</v>
      </c>
      <c r="B84" s="341"/>
      <c r="C84" s="121">
        <v>1069971276</v>
      </c>
      <c r="D84" s="121"/>
      <c r="F84" s="120"/>
    </row>
    <row r="85" spans="1:6" ht="20.25" customHeight="1">
      <c r="A85" s="330" t="s">
        <v>39</v>
      </c>
      <c r="B85" s="331"/>
      <c r="C85" s="119">
        <v>117772938</v>
      </c>
      <c r="D85" s="119">
        <v>97222497</v>
      </c>
      <c r="F85" s="120"/>
    </row>
    <row r="86" spans="1:6" ht="20.25" customHeight="1">
      <c r="A86" s="342" t="s">
        <v>315</v>
      </c>
      <c r="B86" s="342"/>
      <c r="C86" s="101">
        <f>C74+C75+C76+C77+C85</f>
        <v>2118757151</v>
      </c>
      <c r="D86" s="101">
        <f>D74+D75+D76+D77+D85</f>
        <v>1433604265</v>
      </c>
      <c r="F86" s="103"/>
    </row>
    <row r="87" spans="1:6" s="84" customFormat="1" ht="20.25" customHeight="1">
      <c r="A87" s="343" t="s">
        <v>40</v>
      </c>
      <c r="B87" s="339"/>
      <c r="C87" s="95"/>
      <c r="D87" s="95"/>
    </row>
    <row r="88" spans="1:6" s="105" customFormat="1" ht="20.25" customHeight="1">
      <c r="A88" s="332" t="s">
        <v>41</v>
      </c>
      <c r="B88" s="333"/>
      <c r="C88" s="95"/>
      <c r="D88" s="95"/>
    </row>
    <row r="89" spans="1:6" s="105" customFormat="1" ht="20.25" customHeight="1">
      <c r="A89" s="332" t="s">
        <v>42</v>
      </c>
      <c r="B89" s="333"/>
      <c r="C89" s="122"/>
      <c r="D89" s="122"/>
    </row>
    <row r="90" spans="1:6" s="84" customFormat="1" ht="20.25" customHeight="1">
      <c r="A90" s="334" t="s">
        <v>43</v>
      </c>
      <c r="B90" s="335"/>
      <c r="C90" s="94">
        <v>6985720000</v>
      </c>
      <c r="D90" s="94">
        <v>6985720000</v>
      </c>
    </row>
    <row r="91" spans="1:6" s="84" customFormat="1" ht="20.25" customHeight="1">
      <c r="A91" s="325" t="s">
        <v>44</v>
      </c>
      <c r="B91" s="326"/>
      <c r="C91" s="94">
        <v>6211380000</v>
      </c>
      <c r="D91" s="94">
        <v>6211380000</v>
      </c>
    </row>
    <row r="92" spans="1:6" s="105" customFormat="1" ht="20.25" customHeight="1">
      <c r="A92" s="336" t="s">
        <v>315</v>
      </c>
      <c r="B92" s="337"/>
      <c r="C92" s="96">
        <f>SUM(C90:C91)</f>
        <v>13197100000</v>
      </c>
      <c r="D92" s="96">
        <f>SUM(D90:D91)</f>
        <v>13197100000</v>
      </c>
    </row>
    <row r="93" spans="1:6" s="84" customFormat="1" ht="20.25" customHeight="1">
      <c r="A93" s="338" t="s">
        <v>329</v>
      </c>
      <c r="B93" s="339"/>
      <c r="C93" s="112"/>
      <c r="D93" s="95"/>
    </row>
    <row r="94" spans="1:6" s="84" customFormat="1" ht="20.25" customHeight="1">
      <c r="A94" s="325" t="s">
        <v>45</v>
      </c>
      <c r="B94" s="326"/>
      <c r="C94" s="94">
        <v>1319710</v>
      </c>
      <c r="D94" s="94">
        <v>1319710</v>
      </c>
    </row>
    <row r="95" spans="1:6" s="84" customFormat="1" ht="21.75" customHeight="1">
      <c r="A95" s="325" t="s">
        <v>46</v>
      </c>
      <c r="B95" s="326"/>
      <c r="C95" s="94">
        <v>1319710</v>
      </c>
      <c r="D95" s="94">
        <v>1319710</v>
      </c>
    </row>
    <row r="96" spans="1:6" s="84" customFormat="1" ht="20.25" customHeight="1">
      <c r="A96" s="325" t="s">
        <v>47</v>
      </c>
      <c r="B96" s="326"/>
      <c r="C96" s="94">
        <v>1319710</v>
      </c>
      <c r="D96" s="94">
        <v>1319710</v>
      </c>
    </row>
    <row r="97" spans="1:5" ht="20.25" customHeight="1">
      <c r="A97" s="325" t="s">
        <v>48</v>
      </c>
      <c r="B97" s="326"/>
      <c r="C97" s="123"/>
      <c r="D97" s="123"/>
    </row>
    <row r="98" spans="1:5" ht="23.25" customHeight="1">
      <c r="A98" s="325" t="s">
        <v>47</v>
      </c>
      <c r="B98" s="326"/>
      <c r="C98" s="123"/>
      <c r="D98" s="123"/>
    </row>
    <row r="99" spans="1:5" ht="21.75" customHeight="1">
      <c r="A99" s="325" t="s">
        <v>49</v>
      </c>
      <c r="B99" s="326"/>
      <c r="C99" s="123">
        <v>1319710</v>
      </c>
      <c r="D99" s="123">
        <v>1319710</v>
      </c>
    </row>
    <row r="100" spans="1:5" ht="20.25" customHeight="1">
      <c r="A100" s="325" t="s">
        <v>47</v>
      </c>
      <c r="B100" s="326"/>
      <c r="C100" s="123">
        <v>1319710</v>
      </c>
      <c r="D100" s="123">
        <v>1319710</v>
      </c>
    </row>
    <row r="101" spans="1:5" ht="20.25" customHeight="1">
      <c r="A101" s="327" t="s">
        <v>50</v>
      </c>
      <c r="B101" s="328"/>
      <c r="C101" s="328"/>
      <c r="D101" s="124"/>
    </row>
    <row r="102" spans="1:5" ht="20.25" customHeight="1">
      <c r="A102" s="329" t="s">
        <v>330</v>
      </c>
      <c r="B102" s="329"/>
      <c r="C102" s="107"/>
      <c r="D102" s="108"/>
    </row>
    <row r="103" spans="1:5" ht="20.25" customHeight="1">
      <c r="A103" s="325" t="s">
        <v>51</v>
      </c>
      <c r="B103" s="326"/>
      <c r="C103" s="125">
        <v>1166591330</v>
      </c>
      <c r="D103" s="125">
        <v>1166591330</v>
      </c>
    </row>
    <row r="104" spans="1:5" ht="20.25" customHeight="1">
      <c r="A104" s="325" t="s">
        <v>52</v>
      </c>
      <c r="B104" s="326"/>
      <c r="C104" s="125">
        <v>475904777</v>
      </c>
      <c r="D104" s="125">
        <v>475904777</v>
      </c>
    </row>
    <row r="105" spans="1:5" ht="20.25" customHeight="1">
      <c r="A105" s="330" t="s">
        <v>53</v>
      </c>
      <c r="B105" s="331"/>
      <c r="C105" s="125"/>
      <c r="D105" s="125"/>
    </row>
    <row r="106" spans="1:5" ht="20.25" customHeight="1">
      <c r="A106" s="323" t="s">
        <v>315</v>
      </c>
      <c r="B106" s="324"/>
      <c r="C106" s="126">
        <f>SUM(C103:C105)</f>
        <v>1642496107</v>
      </c>
      <c r="D106" s="126">
        <f>SUM(D103:D105)</f>
        <v>1642496107</v>
      </c>
    </row>
    <row r="107" spans="1:5" ht="23.25" customHeight="1">
      <c r="A107" s="127"/>
      <c r="B107" s="127"/>
      <c r="C107" s="128"/>
      <c r="D107" s="128"/>
      <c r="E107" s="129"/>
    </row>
  </sheetData>
  <mergeCells count="103">
    <mergeCell ref="A4:B4"/>
    <mergeCell ref="A6:B6"/>
    <mergeCell ref="A7:B7"/>
    <mergeCell ref="A8:B8"/>
    <mergeCell ref="A5:B5"/>
    <mergeCell ref="A9:B9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5:B45"/>
    <mergeCell ref="A44:B44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D49"/>
    <mergeCell ref="A50:B50"/>
    <mergeCell ref="A51:B51"/>
    <mergeCell ref="A64:B64"/>
    <mergeCell ref="A65:B65"/>
    <mergeCell ref="A66:B66"/>
    <mergeCell ref="A67:B67"/>
    <mergeCell ref="A68:B68"/>
    <mergeCell ref="A69:D69"/>
    <mergeCell ref="A62:B62"/>
    <mergeCell ref="A58:B58"/>
    <mergeCell ref="A59:B59"/>
    <mergeCell ref="A60:B60"/>
    <mergeCell ref="A61:B61"/>
    <mergeCell ref="A63:B63"/>
    <mergeCell ref="A80:B80"/>
    <mergeCell ref="A81:B81"/>
    <mergeCell ref="A75:B75"/>
    <mergeCell ref="A76:B76"/>
    <mergeCell ref="A77:B77"/>
    <mergeCell ref="A78:B78"/>
    <mergeCell ref="A70:B70"/>
    <mergeCell ref="A71:B71"/>
    <mergeCell ref="A72:B72"/>
    <mergeCell ref="A73:B73"/>
    <mergeCell ref="A74:B74"/>
    <mergeCell ref="A79:B79"/>
    <mergeCell ref="A88:B88"/>
    <mergeCell ref="A89:B89"/>
    <mergeCell ref="A90:B90"/>
    <mergeCell ref="A91:B91"/>
    <mergeCell ref="A92:B92"/>
    <mergeCell ref="A93:B93"/>
    <mergeCell ref="A82:B82"/>
    <mergeCell ref="A83:B83"/>
    <mergeCell ref="A85:B85"/>
    <mergeCell ref="A86:B86"/>
    <mergeCell ref="A84:B84"/>
    <mergeCell ref="A87:B87"/>
    <mergeCell ref="A106:B106"/>
    <mergeCell ref="A100:B100"/>
    <mergeCell ref="A101:C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</mergeCells>
  <phoneticPr fontId="5" type="noConversion"/>
  <pageMargins left="0.89" right="0.47" top="0.49" bottom="0.53" header="0.27" footer="0.35"/>
  <pageSetup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2:F43"/>
  <sheetViews>
    <sheetView workbookViewId="0">
      <selection activeCell="C33" sqref="C33"/>
    </sheetView>
  </sheetViews>
  <sheetFormatPr defaultRowHeight="12.75"/>
  <cols>
    <col min="1" max="1" width="52.7109375" customWidth="1"/>
    <col min="2" max="2" width="18.5703125" customWidth="1"/>
    <col min="3" max="3" width="18.7109375" customWidth="1"/>
    <col min="5" max="5" width="9.7109375" customWidth="1"/>
  </cols>
  <sheetData>
    <row r="2" spans="1:6" s="132" customFormat="1" ht="16.5" customHeight="1">
      <c r="A2" s="130" t="s">
        <v>331</v>
      </c>
      <c r="B2" s="130"/>
      <c r="C2" s="131"/>
      <c r="D2" s="131"/>
      <c r="E2" s="131"/>
      <c r="F2" s="131"/>
    </row>
    <row r="3" spans="1:6" s="132" customFormat="1" ht="16.5" customHeight="1">
      <c r="A3" s="133"/>
      <c r="B3" s="167" t="s">
        <v>205</v>
      </c>
      <c r="C3" s="168" t="s">
        <v>358</v>
      </c>
      <c r="D3" s="131"/>
      <c r="E3" s="131"/>
      <c r="F3" s="131"/>
    </row>
    <row r="4" spans="1:6" s="132" customFormat="1" ht="16.5" customHeight="1">
      <c r="A4" s="172" t="s">
        <v>332</v>
      </c>
      <c r="B4" s="134"/>
      <c r="C4" s="169"/>
      <c r="D4" s="131"/>
      <c r="E4" s="131"/>
      <c r="F4" s="131"/>
    </row>
    <row r="5" spans="1:6" s="86" customFormat="1" ht="16.5" customHeight="1">
      <c r="A5" s="88" t="s">
        <v>333</v>
      </c>
      <c r="B5" s="170"/>
      <c r="C5" s="171"/>
    </row>
    <row r="6" spans="1:6" s="86" customFormat="1" ht="16.5" customHeight="1">
      <c r="A6" s="91" t="s">
        <v>334</v>
      </c>
      <c r="B6" s="135">
        <f>SUM(B7:B11)</f>
        <v>1366768092</v>
      </c>
      <c r="C6" s="135">
        <f>SUM(C7:C11)</f>
        <v>1107929784</v>
      </c>
    </row>
    <row r="7" spans="1:6" s="86" customFormat="1" ht="16.5" customHeight="1">
      <c r="A7" s="136" t="s">
        <v>335</v>
      </c>
      <c r="B7" s="137"/>
      <c r="C7" s="138"/>
    </row>
    <row r="8" spans="1:6" s="86" customFormat="1" ht="16.5" customHeight="1">
      <c r="A8" s="93" t="s">
        <v>336</v>
      </c>
      <c r="B8" s="140"/>
      <c r="C8" s="140"/>
    </row>
    <row r="9" spans="1:6" s="86" customFormat="1" ht="16.5" customHeight="1">
      <c r="A9" s="93" t="s">
        <v>337</v>
      </c>
      <c r="B9" s="140">
        <v>1296935216</v>
      </c>
      <c r="C9" s="140">
        <v>1070402465</v>
      </c>
    </row>
    <row r="10" spans="1:6" s="86" customFormat="1" ht="16.5" customHeight="1">
      <c r="A10" s="93" t="s">
        <v>338</v>
      </c>
      <c r="B10" s="140"/>
      <c r="C10" s="140"/>
    </row>
    <row r="11" spans="1:6" s="86" customFormat="1" ht="16.5" customHeight="1">
      <c r="A11" s="93" t="s">
        <v>339</v>
      </c>
      <c r="B11" s="140">
        <v>69832876</v>
      </c>
      <c r="C11" s="141">
        <v>37527319</v>
      </c>
    </row>
    <row r="12" spans="1:6" s="105" customFormat="1" ht="16.5" customHeight="1">
      <c r="A12" s="111" t="s">
        <v>315</v>
      </c>
      <c r="B12" s="142">
        <f>SUM(B8:B11)</f>
        <v>1366768092</v>
      </c>
      <c r="C12" s="142">
        <f>SUM(C8:C11)</f>
        <v>1107929784</v>
      </c>
    </row>
    <row r="13" spans="1:6" s="105" customFormat="1" ht="16.5" customHeight="1">
      <c r="A13" s="111"/>
      <c r="B13" s="143"/>
      <c r="C13" s="144"/>
    </row>
    <row r="14" spans="1:6" s="86" customFormat="1" ht="16.5" customHeight="1">
      <c r="A14" s="91" t="s">
        <v>340</v>
      </c>
      <c r="B14" s="145">
        <f>SUM(B16:B19)</f>
        <v>913972913</v>
      </c>
      <c r="C14" s="145">
        <f>SUM(C16:C19)</f>
        <v>708307416</v>
      </c>
    </row>
    <row r="15" spans="1:6" s="86" customFormat="1" ht="16.5" customHeight="1">
      <c r="A15" s="136" t="s">
        <v>335</v>
      </c>
      <c r="B15" s="146"/>
      <c r="C15" s="138"/>
    </row>
    <row r="16" spans="1:6" s="86" customFormat="1" ht="16.5" customHeight="1">
      <c r="A16" s="93" t="s">
        <v>341</v>
      </c>
      <c r="B16" s="140"/>
      <c r="C16" s="140"/>
    </row>
    <row r="17" spans="1:5" s="86" customFormat="1" ht="16.5" customHeight="1">
      <c r="A17" s="93" t="s">
        <v>342</v>
      </c>
      <c r="B17" s="140">
        <v>865154308</v>
      </c>
      <c r="C17" s="140">
        <v>652754863</v>
      </c>
    </row>
    <row r="18" spans="1:5" s="86" customFormat="1" ht="16.5" customHeight="1">
      <c r="A18" s="93" t="s">
        <v>343</v>
      </c>
      <c r="B18" s="140"/>
      <c r="C18" s="140"/>
    </row>
    <row r="19" spans="1:5" s="86" customFormat="1" ht="16.5" customHeight="1">
      <c r="A19" s="93" t="s">
        <v>344</v>
      </c>
      <c r="B19" s="140">
        <v>48818605</v>
      </c>
      <c r="C19" s="141">
        <v>55552553</v>
      </c>
    </row>
    <row r="20" spans="1:5" s="86" customFormat="1" ht="16.5" customHeight="1">
      <c r="A20" s="147" t="s">
        <v>345</v>
      </c>
      <c r="B20" s="142">
        <f>SUM(B16:B19)</f>
        <v>913972913</v>
      </c>
      <c r="C20" s="142">
        <f>SUM(C16:C19)</f>
        <v>708307416</v>
      </c>
    </row>
    <row r="21" spans="1:5" s="86" customFormat="1" ht="16.5" customHeight="1">
      <c r="A21" s="91" t="s">
        <v>346</v>
      </c>
      <c r="B21" s="148"/>
      <c r="C21" s="148"/>
    </row>
    <row r="22" spans="1:5" s="86" customFormat="1" ht="16.5" customHeight="1">
      <c r="A22" s="149" t="s">
        <v>347</v>
      </c>
      <c r="B22" s="140">
        <v>34656400</v>
      </c>
      <c r="C22" s="139">
        <v>41808335</v>
      </c>
    </row>
    <row r="23" spans="1:5" s="86" customFormat="1" ht="16.5" customHeight="1">
      <c r="A23" s="149" t="s">
        <v>348</v>
      </c>
      <c r="B23" s="140"/>
      <c r="C23" s="139"/>
    </row>
    <row r="24" spans="1:5" s="86" customFormat="1" ht="16.5" customHeight="1">
      <c r="A24" s="150" t="s">
        <v>349</v>
      </c>
      <c r="B24" s="142">
        <f>SUM(B22:B23)</f>
        <v>34656400</v>
      </c>
      <c r="C24" s="142">
        <f>SUM(C22:C23)</f>
        <v>41808335</v>
      </c>
    </row>
    <row r="25" spans="1:5" s="86" customFormat="1" ht="16.5" customHeight="1">
      <c r="A25" s="91" t="s">
        <v>350</v>
      </c>
      <c r="B25" s="151"/>
      <c r="C25" s="151"/>
    </row>
    <row r="26" spans="1:5" s="86" customFormat="1" ht="16.5" customHeight="1">
      <c r="A26" s="93" t="s">
        <v>351</v>
      </c>
      <c r="B26" s="152"/>
      <c r="C26" s="153">
        <v>18700000</v>
      </c>
    </row>
    <row r="27" spans="1:5" s="86" customFormat="1" ht="16.5" customHeight="1">
      <c r="A27" s="93" t="s">
        <v>352</v>
      </c>
      <c r="B27" s="152"/>
      <c r="C27" s="153"/>
    </row>
    <row r="28" spans="1:5" s="86" customFormat="1" ht="16.5" customHeight="1">
      <c r="A28" s="93" t="s">
        <v>353</v>
      </c>
      <c r="B28" s="152"/>
      <c r="C28" s="153"/>
    </row>
    <row r="29" spans="1:5" s="86" customFormat="1" ht="16.5" customHeight="1">
      <c r="A29" s="111" t="s">
        <v>315</v>
      </c>
      <c r="B29" s="142">
        <f>SUM(B26:B28)</f>
        <v>0</v>
      </c>
      <c r="C29" s="142">
        <f>SUM(C26:C28)</f>
        <v>18700000</v>
      </c>
    </row>
    <row r="30" spans="1:5" s="86" customFormat="1" ht="16.5" customHeight="1">
      <c r="A30" s="150" t="s">
        <v>354</v>
      </c>
      <c r="B30" s="154"/>
      <c r="C30" s="153"/>
    </row>
    <row r="31" spans="1:5" s="86" customFormat="1" ht="16.5" customHeight="1">
      <c r="A31" s="155" t="s">
        <v>355</v>
      </c>
      <c r="B31" s="154">
        <v>152495550</v>
      </c>
      <c r="C31" s="153">
        <v>143676351</v>
      </c>
      <c r="E31" s="156"/>
    </row>
    <row r="32" spans="1:5" s="86" customFormat="1" ht="16.5" customHeight="1">
      <c r="A32" s="155" t="s">
        <v>359</v>
      </c>
      <c r="B32" s="157">
        <v>0.25</v>
      </c>
      <c r="C32" s="157">
        <v>0.25</v>
      </c>
    </row>
    <row r="33" spans="1:5" s="86" customFormat="1" ht="16.5" customHeight="1">
      <c r="A33" s="155" t="s">
        <v>356</v>
      </c>
      <c r="B33" s="159">
        <f>B31*B32-1</f>
        <v>38123886.5</v>
      </c>
      <c r="C33" s="159">
        <f>C31*C32-1</f>
        <v>35919086.75</v>
      </c>
      <c r="E33" s="158"/>
    </row>
    <row r="34" spans="1:5" s="86" customFormat="1" ht="16.5" customHeight="1">
      <c r="A34" s="160"/>
      <c r="B34" s="161"/>
      <c r="C34" s="161"/>
    </row>
    <row r="35" spans="1:5" s="86" customFormat="1" ht="11.25" customHeight="1">
      <c r="A35" s="162"/>
      <c r="B35" s="163"/>
      <c r="C35" s="163"/>
    </row>
    <row r="36" spans="1:5" s="86" customFormat="1" ht="11.25" customHeight="1">
      <c r="A36" s="162"/>
      <c r="B36" s="163"/>
      <c r="C36" s="163"/>
    </row>
    <row r="37" spans="1:5" s="164" customFormat="1" ht="13.5" customHeight="1">
      <c r="A37" s="26"/>
      <c r="B37" s="312" t="s">
        <v>308</v>
      </c>
      <c r="C37" s="312"/>
      <c r="D37" s="312"/>
    </row>
    <row r="38" spans="1:5" s="90" customFormat="1" ht="15.75">
      <c r="A38" s="165" t="s">
        <v>360</v>
      </c>
      <c r="B38" s="385" t="s">
        <v>357</v>
      </c>
      <c r="C38" s="385"/>
      <c r="D38" s="385"/>
    </row>
    <row r="39" spans="1:5" s="86" customFormat="1">
      <c r="A39" s="166"/>
      <c r="B39" s="166"/>
      <c r="C39" s="166"/>
    </row>
    <row r="40" spans="1:5" s="86" customFormat="1"/>
    <row r="43" spans="1:5">
      <c r="A43" s="175" t="s">
        <v>202</v>
      </c>
    </row>
  </sheetData>
  <mergeCells count="2">
    <mergeCell ref="B38:D38"/>
    <mergeCell ref="B37:D37"/>
  </mergeCells>
  <phoneticPr fontId="5" type="noConversion"/>
  <pageMargins left="0.75" right="0.59" top="0.52" bottom="0.72" header="0.35" footer="0.43"/>
  <pageSetup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H45"/>
  <sheetViews>
    <sheetView topLeftCell="A22" workbookViewId="0">
      <selection activeCell="B21" sqref="B21"/>
    </sheetView>
  </sheetViews>
  <sheetFormatPr defaultRowHeight="15"/>
  <cols>
    <col min="1" max="1" width="6.140625" style="10" customWidth="1"/>
    <col min="2" max="2" width="25.28515625" style="10" customWidth="1"/>
    <col min="3" max="3" width="16.5703125" style="10" customWidth="1"/>
    <col min="4" max="4" width="16.140625" style="10" customWidth="1"/>
    <col min="5" max="5" width="16" style="10" customWidth="1"/>
    <col min="6" max="6" width="16.5703125" style="10" customWidth="1"/>
    <col min="7" max="7" width="8" style="10" customWidth="1"/>
    <col min="8" max="8" width="9.140625" style="10"/>
    <col min="9" max="9" width="17" style="10" customWidth="1"/>
    <col min="10" max="10" width="17.5703125" style="10" customWidth="1"/>
    <col min="11" max="16384" width="9.140625" style="10"/>
  </cols>
  <sheetData>
    <row r="1" spans="1:7" s="173" customFormat="1" ht="19.5" customHeight="1">
      <c r="A1" s="224" t="s">
        <v>388</v>
      </c>
    </row>
    <row r="2" spans="1:7" ht="19.5" customHeight="1">
      <c r="A2" s="225" t="s">
        <v>389</v>
      </c>
      <c r="B2" s="173"/>
      <c r="C2" s="173"/>
    </row>
    <row r="3" spans="1:7" ht="19.5" customHeight="1">
      <c r="A3" s="226" t="s">
        <v>390</v>
      </c>
      <c r="B3" s="177"/>
      <c r="C3" s="177"/>
      <c r="D3" s="177"/>
      <c r="E3" s="177"/>
      <c r="F3" s="177"/>
      <c r="G3" s="177"/>
    </row>
    <row r="4" spans="1:7" ht="42" customHeight="1">
      <c r="A4" s="386" t="s">
        <v>96</v>
      </c>
      <c r="B4" s="387"/>
      <c r="C4" s="387"/>
      <c r="D4" s="387"/>
      <c r="E4" s="387"/>
      <c r="F4" s="387"/>
    </row>
    <row r="5" spans="1:7" ht="40.5" customHeight="1">
      <c r="A5" s="386" t="s">
        <v>97</v>
      </c>
      <c r="B5" s="387"/>
      <c r="C5" s="387"/>
      <c r="D5" s="387"/>
      <c r="E5" s="387"/>
      <c r="F5" s="387"/>
      <c r="G5" s="178"/>
    </row>
    <row r="6" spans="1:7" ht="36" customHeight="1">
      <c r="A6" s="386" t="s">
        <v>98</v>
      </c>
      <c r="B6" s="387"/>
      <c r="C6" s="387"/>
      <c r="D6" s="387"/>
      <c r="E6" s="387"/>
      <c r="F6" s="387"/>
      <c r="G6" s="178"/>
    </row>
    <row r="7" spans="1:7" ht="7.5" customHeight="1">
      <c r="A7" s="34"/>
    </row>
    <row r="8" spans="1:7" ht="16.5" customHeight="1">
      <c r="A8" s="227" t="s">
        <v>99</v>
      </c>
    </row>
    <row r="9" spans="1:7" ht="9.75" customHeight="1"/>
    <row r="10" spans="1:7" s="179" customFormat="1" ht="29.25" customHeight="1">
      <c r="A10" s="228" t="s">
        <v>157</v>
      </c>
      <c r="B10" s="229" t="s">
        <v>100</v>
      </c>
      <c r="C10" s="230" t="s">
        <v>101</v>
      </c>
      <c r="D10" s="229" t="s">
        <v>102</v>
      </c>
      <c r="E10" s="229" t="s">
        <v>103</v>
      </c>
      <c r="F10" s="230" t="s">
        <v>104</v>
      </c>
    </row>
    <row r="11" spans="1:7" s="179" customFormat="1" ht="1.5" customHeight="1">
      <c r="A11" s="180"/>
      <c r="B11" s="180"/>
      <c r="C11" s="181"/>
      <c r="D11" s="180"/>
      <c r="E11" s="180"/>
      <c r="F11" s="180"/>
    </row>
    <row r="12" spans="1:7" ht="19.5" customHeight="1">
      <c r="A12" s="11">
        <v>1</v>
      </c>
      <c r="B12" s="231" t="s">
        <v>105</v>
      </c>
      <c r="C12" s="182">
        <v>53737058</v>
      </c>
      <c r="D12" s="182"/>
      <c r="E12" s="182"/>
      <c r="F12" s="182">
        <f>C12+D12-E12</f>
        <v>53737058</v>
      </c>
    </row>
    <row r="13" spans="1:7" ht="6.75" customHeight="1">
      <c r="A13" s="183"/>
      <c r="B13" s="183"/>
      <c r="C13" s="183"/>
      <c r="D13" s="183"/>
      <c r="E13" s="183"/>
      <c r="F13" s="183"/>
    </row>
    <row r="14" spans="1:7" ht="9.75" hidden="1" customHeight="1"/>
    <row r="15" spans="1:7" ht="25.5" customHeight="1">
      <c r="A15" s="227" t="s">
        <v>106</v>
      </c>
    </row>
    <row r="16" spans="1:7" ht="11.25" customHeight="1"/>
    <row r="17" spans="1:6" s="179" customFormat="1" ht="27.75" customHeight="1">
      <c r="A17" s="228" t="s">
        <v>157</v>
      </c>
      <c r="B17" s="229" t="s">
        <v>100</v>
      </c>
      <c r="C17" s="230" t="s">
        <v>107</v>
      </c>
      <c r="D17" s="229" t="s">
        <v>102</v>
      </c>
      <c r="E17" s="229" t="s">
        <v>103</v>
      </c>
      <c r="F17" s="230" t="s">
        <v>104</v>
      </c>
    </row>
    <row r="18" spans="1:6" s="179" customFormat="1" ht="3" customHeight="1">
      <c r="A18" s="180"/>
      <c r="B18" s="180"/>
      <c r="C18" s="181"/>
      <c r="D18" s="180"/>
      <c r="E18" s="180"/>
      <c r="F18" s="180"/>
    </row>
    <row r="19" spans="1:6" ht="18" customHeight="1">
      <c r="A19" s="184">
        <v>1</v>
      </c>
      <c r="B19" s="232" t="s">
        <v>108</v>
      </c>
      <c r="C19" s="13">
        <v>9992693960</v>
      </c>
      <c r="D19" s="13"/>
      <c r="E19" s="13">
        <v>2342117604</v>
      </c>
      <c r="F19" s="13">
        <f>C19+D19-E19</f>
        <v>7650576356</v>
      </c>
    </row>
    <row r="20" spans="1:6" ht="18" customHeight="1">
      <c r="A20" s="185">
        <v>2</v>
      </c>
      <c r="B20" s="233" t="s">
        <v>109</v>
      </c>
      <c r="C20" s="14">
        <v>620416704</v>
      </c>
      <c r="D20" s="14">
        <v>225855300</v>
      </c>
      <c r="E20" s="14"/>
      <c r="F20" s="14">
        <f>C20+D20-E20</f>
        <v>846272004</v>
      </c>
    </row>
    <row r="21" spans="1:6" ht="4.5" customHeight="1">
      <c r="A21" s="15"/>
      <c r="B21" s="15"/>
      <c r="C21" s="38"/>
      <c r="D21" s="38"/>
      <c r="E21" s="38"/>
      <c r="F21" s="38"/>
    </row>
    <row r="22" spans="1:6" ht="30" customHeight="1">
      <c r="A22" s="227" t="s">
        <v>110</v>
      </c>
    </row>
    <row r="23" spans="1:6" ht="9.75" customHeight="1"/>
    <row r="24" spans="1:6" s="179" customFormat="1" ht="27.75" customHeight="1">
      <c r="A24" s="228" t="s">
        <v>157</v>
      </c>
      <c r="B24" s="229" t="s">
        <v>100</v>
      </c>
      <c r="C24" s="230" t="s">
        <v>107</v>
      </c>
      <c r="D24" s="229" t="s">
        <v>102</v>
      </c>
      <c r="E24" s="229" t="s">
        <v>103</v>
      </c>
      <c r="F24" s="230" t="s">
        <v>104</v>
      </c>
    </row>
    <row r="25" spans="1:6" s="179" customFormat="1" ht="4.5" customHeight="1">
      <c r="A25" s="180"/>
      <c r="B25" s="180"/>
      <c r="C25" s="181"/>
      <c r="D25" s="180"/>
      <c r="E25" s="180"/>
      <c r="F25" s="180"/>
    </row>
    <row r="26" spans="1:6" ht="17.25" customHeight="1">
      <c r="A26" s="11">
        <v>1</v>
      </c>
      <c r="B26" s="231" t="s">
        <v>111</v>
      </c>
      <c r="C26" s="182"/>
      <c r="D26" s="182"/>
      <c r="E26" s="182"/>
      <c r="F26" s="182"/>
    </row>
    <row r="27" spans="1:6" ht="20.25" customHeight="1">
      <c r="A27" s="183"/>
      <c r="B27" s="234" t="s">
        <v>361</v>
      </c>
      <c r="C27" s="186">
        <v>11489917</v>
      </c>
      <c r="D27" s="186"/>
      <c r="E27" s="186"/>
      <c r="F27" s="186">
        <f>C27+D27-E27</f>
        <v>11489917</v>
      </c>
    </row>
    <row r="28" spans="1:6" ht="29.25" customHeight="1">
      <c r="A28" s="226" t="s">
        <v>112</v>
      </c>
    </row>
    <row r="29" spans="1:6" ht="6.75" customHeight="1">
      <c r="C29" s="187"/>
      <c r="D29" s="187"/>
      <c r="E29" s="187"/>
      <c r="F29" s="187"/>
    </row>
    <row r="30" spans="1:6" s="179" customFormat="1" ht="27.75" customHeight="1">
      <c r="A30" s="228" t="s">
        <v>157</v>
      </c>
      <c r="B30" s="229" t="s">
        <v>100</v>
      </c>
      <c r="C30" s="230" t="s">
        <v>107</v>
      </c>
      <c r="D30" s="229" t="s">
        <v>102</v>
      </c>
      <c r="E30" s="229" t="s">
        <v>103</v>
      </c>
      <c r="F30" s="230" t="s">
        <v>104</v>
      </c>
    </row>
    <row r="31" spans="1:6" s="179" customFormat="1" ht="4.5" customHeight="1">
      <c r="A31" s="180"/>
      <c r="B31" s="180"/>
      <c r="C31" s="181"/>
      <c r="D31" s="180"/>
      <c r="E31" s="180"/>
      <c r="F31" s="180"/>
    </row>
    <row r="32" spans="1:6" ht="15.75">
      <c r="A32" s="188">
        <v>1</v>
      </c>
      <c r="B32" s="235" t="s">
        <v>111</v>
      </c>
      <c r="C32" s="189">
        <v>10794583</v>
      </c>
      <c r="D32" s="189"/>
      <c r="E32" s="189"/>
      <c r="F32" s="189">
        <f>C32+D32-E32</f>
        <v>10794583</v>
      </c>
    </row>
    <row r="33" spans="1:8" ht="15.75">
      <c r="A33" s="190"/>
      <c r="B33" s="236" t="s">
        <v>362</v>
      </c>
      <c r="C33" s="191"/>
      <c r="D33" s="191"/>
      <c r="E33" s="191"/>
      <c r="F33" s="191">
        <f>C33+D33-E33</f>
        <v>0</v>
      </c>
    </row>
    <row r="34" spans="1:8" ht="15.75">
      <c r="A34" s="192">
        <v>2</v>
      </c>
      <c r="B34" s="237" t="s">
        <v>111</v>
      </c>
      <c r="C34" s="193">
        <v>107211743</v>
      </c>
      <c r="D34" s="193"/>
      <c r="E34" s="193"/>
      <c r="F34" s="193">
        <f>C34+D34-E34</f>
        <v>107211743</v>
      </c>
    </row>
    <row r="35" spans="1:8" ht="15.75">
      <c r="A35" s="192"/>
      <c r="B35" s="238" t="s">
        <v>363</v>
      </c>
      <c r="C35" s="193"/>
      <c r="D35" s="193"/>
      <c r="E35" s="193"/>
      <c r="F35" s="193">
        <f>C35+D35-E35</f>
        <v>0</v>
      </c>
    </row>
    <row r="36" spans="1:8" ht="15.75">
      <c r="A36" s="196">
        <v>3</v>
      </c>
      <c r="B36" s="237" t="s">
        <v>111</v>
      </c>
      <c r="C36" s="197"/>
      <c r="D36" s="193">
        <v>321659000</v>
      </c>
      <c r="E36" s="193">
        <v>100000000</v>
      </c>
      <c r="F36" s="193">
        <f>C36+D36-E36</f>
        <v>221659000</v>
      </c>
    </row>
    <row r="37" spans="1:8" ht="15.75">
      <c r="A37" s="196"/>
      <c r="B37" s="238" t="s">
        <v>361</v>
      </c>
      <c r="C37" s="197"/>
      <c r="D37" s="193"/>
      <c r="E37" s="193"/>
      <c r="F37" s="193"/>
    </row>
    <row r="38" spans="1:8" ht="8.25" customHeight="1">
      <c r="A38" s="12"/>
      <c r="B38" s="183"/>
      <c r="C38" s="186"/>
      <c r="D38" s="186"/>
      <c r="E38" s="186"/>
      <c r="F38" s="186"/>
    </row>
    <row r="39" spans="1:8" ht="15.75">
      <c r="E39" s="217" t="s">
        <v>114</v>
      </c>
      <c r="F39" s="65"/>
      <c r="G39" s="194"/>
    </row>
    <row r="40" spans="1:8" ht="17.25">
      <c r="A40" s="174" t="s">
        <v>113</v>
      </c>
      <c r="B40" s="67"/>
      <c r="E40" s="174" t="s">
        <v>115</v>
      </c>
      <c r="F40" s="67"/>
      <c r="G40" s="66"/>
      <c r="H40" s="66"/>
    </row>
    <row r="41" spans="1:8" ht="15.75">
      <c r="A41" s="173"/>
      <c r="B41" s="173"/>
      <c r="C41" s="173"/>
      <c r="D41" s="173"/>
      <c r="E41" s="173"/>
      <c r="F41" s="173"/>
      <c r="G41" s="173"/>
      <c r="H41" s="195"/>
    </row>
    <row r="45" spans="1:8" ht="15.75">
      <c r="A45" s="224" t="s">
        <v>116</v>
      </c>
      <c r="B45" s="173"/>
    </row>
  </sheetData>
  <mergeCells count="3">
    <mergeCell ref="A4:F4"/>
    <mergeCell ref="A5:F5"/>
    <mergeCell ref="A6:F6"/>
  </mergeCells>
  <phoneticPr fontId="5" type="noConversion"/>
  <pageMargins left="0.75" right="0.25" top="0.3" bottom="0.27" header="0.2" footer="0.2"/>
  <pageSetup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2:H25"/>
  <sheetViews>
    <sheetView workbookViewId="0">
      <selection activeCell="B20" sqref="B20"/>
    </sheetView>
  </sheetViews>
  <sheetFormatPr defaultRowHeight="12.75"/>
  <cols>
    <col min="1" max="1" width="5.5703125" customWidth="1"/>
    <col min="2" max="2" width="34.5703125" customWidth="1"/>
    <col min="3" max="3" width="17.85546875" customWidth="1"/>
    <col min="4" max="4" width="18" customWidth="1"/>
    <col min="5" max="5" width="17.5703125" customWidth="1"/>
    <col min="6" max="6" width="18.140625" customWidth="1"/>
    <col min="7" max="7" width="19.28515625" customWidth="1"/>
    <col min="8" max="8" width="14" bestFit="1" customWidth="1"/>
  </cols>
  <sheetData>
    <row r="2" spans="1:8" ht="21.75">
      <c r="A2" s="390" t="s">
        <v>1</v>
      </c>
      <c r="B2" s="391"/>
      <c r="C2" s="391"/>
      <c r="D2" s="391"/>
      <c r="E2" s="391"/>
      <c r="F2" s="391"/>
      <c r="G2" s="391"/>
    </row>
    <row r="3" spans="1:8" ht="21.75">
      <c r="A3" s="265"/>
      <c r="B3" s="265"/>
      <c r="C3" s="265"/>
      <c r="D3" s="265"/>
      <c r="E3" s="265"/>
      <c r="F3" s="265"/>
      <c r="G3" s="265"/>
    </row>
    <row r="4" spans="1:8">
      <c r="G4" s="291" t="s">
        <v>24</v>
      </c>
    </row>
    <row r="5" spans="1:8" ht="17.25" customHeight="1">
      <c r="A5" s="392" t="s">
        <v>157</v>
      </c>
      <c r="B5" s="392" t="s">
        <v>7</v>
      </c>
      <c r="C5" s="392" t="s">
        <v>2</v>
      </c>
      <c r="D5" s="392" t="s">
        <v>3</v>
      </c>
      <c r="E5" s="392" t="s">
        <v>4</v>
      </c>
      <c r="F5" s="392" t="s">
        <v>5</v>
      </c>
      <c r="G5" s="392" t="s">
        <v>6</v>
      </c>
    </row>
    <row r="6" spans="1:8" ht="12.75" customHeight="1">
      <c r="A6" s="393"/>
      <c r="B6" s="393"/>
      <c r="C6" s="393"/>
      <c r="D6" s="393"/>
      <c r="E6" s="393"/>
      <c r="F6" s="393"/>
      <c r="G6" s="393"/>
    </row>
    <row r="7" spans="1:8" ht="15.75">
      <c r="A7" s="283" t="s">
        <v>158</v>
      </c>
      <c r="B7" s="286" t="s">
        <v>8</v>
      </c>
      <c r="C7" s="266"/>
      <c r="D7" s="266"/>
      <c r="E7" s="266"/>
      <c r="F7" s="266"/>
      <c r="G7" s="266"/>
    </row>
    <row r="8" spans="1:8" ht="15.75">
      <c r="A8" s="267">
        <v>1</v>
      </c>
      <c r="B8" s="287" t="s">
        <v>9</v>
      </c>
      <c r="C8" s="268">
        <f>[1]Q4.2012!C12</f>
        <v>3941969905</v>
      </c>
      <c r="D8" s="268">
        <f>[1]Q4.2012!D12</f>
        <v>3091748289</v>
      </c>
      <c r="E8" s="268">
        <f>[1]Q4.2012!E12</f>
        <v>2344923315</v>
      </c>
      <c r="F8" s="268">
        <f>[1]Q4.2012!F12</f>
        <v>358087506</v>
      </c>
      <c r="G8" s="268">
        <f>[1]Q4.2012!G12</f>
        <v>9736729015</v>
      </c>
      <c r="H8" s="269"/>
    </row>
    <row r="9" spans="1:8" ht="15.75">
      <c r="A9" s="270">
        <v>2</v>
      </c>
      <c r="B9" s="288" t="s">
        <v>10</v>
      </c>
      <c r="C9" s="271"/>
      <c r="D9" s="271"/>
      <c r="E9" s="271"/>
      <c r="F9" s="271"/>
      <c r="G9" s="268">
        <f>F9+E9+D9+C9</f>
        <v>0</v>
      </c>
      <c r="H9" s="269"/>
    </row>
    <row r="10" spans="1:8" ht="15.75">
      <c r="A10" s="270">
        <v>3</v>
      </c>
      <c r="B10" s="288" t="s">
        <v>11</v>
      </c>
      <c r="C10" s="271"/>
      <c r="D10" s="271"/>
      <c r="E10" s="271"/>
      <c r="F10" s="271"/>
      <c r="G10" s="268">
        <f>F10+E10+D10+C10</f>
        <v>0</v>
      </c>
      <c r="H10" s="269"/>
    </row>
    <row r="11" spans="1:8" ht="15.75">
      <c r="A11" s="270">
        <v>4</v>
      </c>
      <c r="B11" s="288" t="s">
        <v>12</v>
      </c>
      <c r="C11" s="271"/>
      <c r="D11" s="271"/>
      <c r="E11" s="271"/>
      <c r="F11" s="271"/>
      <c r="G11" s="268">
        <f>F11+E11+D11+C11</f>
        <v>0</v>
      </c>
      <c r="H11" s="269"/>
    </row>
    <row r="12" spans="1:8" ht="15.75">
      <c r="A12" s="267">
        <v>5</v>
      </c>
      <c r="B12" s="287" t="s">
        <v>13</v>
      </c>
      <c r="C12" s="272">
        <f>C8+C9-C11</f>
        <v>3941969905</v>
      </c>
      <c r="D12" s="268">
        <f>D8+D9-D11</f>
        <v>3091748289</v>
      </c>
      <c r="E12" s="268">
        <f>E8+E9-E11</f>
        <v>2344923315</v>
      </c>
      <c r="F12" s="268">
        <f>F8+F9-F11</f>
        <v>358087506</v>
      </c>
      <c r="G12" s="268">
        <f>F12+E12+D12+C12</f>
        <v>9736729015</v>
      </c>
      <c r="H12" s="269"/>
    </row>
    <row r="13" spans="1:8" ht="15.75">
      <c r="A13" s="284" t="s">
        <v>159</v>
      </c>
      <c r="B13" s="289" t="s">
        <v>14</v>
      </c>
      <c r="C13" s="273"/>
      <c r="D13" s="274"/>
      <c r="E13" s="274"/>
      <c r="F13" s="274"/>
      <c r="G13" s="274"/>
      <c r="H13" s="269"/>
    </row>
    <row r="14" spans="1:8" ht="15.75">
      <c r="A14" s="267">
        <v>1</v>
      </c>
      <c r="B14" s="287" t="s">
        <v>15</v>
      </c>
      <c r="C14" s="272">
        <f>[1]Q4.2012!C17</f>
        <v>3232878266</v>
      </c>
      <c r="D14" s="272">
        <f>[1]Q4.2012!D17</f>
        <v>2196381823</v>
      </c>
      <c r="E14" s="272">
        <f>[1]Q4.2012!E17</f>
        <v>1563964761</v>
      </c>
      <c r="F14" s="272">
        <f>[1]Q4.2012!F17</f>
        <v>261655288</v>
      </c>
      <c r="G14" s="272">
        <f>[1]Q4.2012!G17</f>
        <v>7254880139</v>
      </c>
      <c r="H14" s="269"/>
    </row>
    <row r="15" spans="1:8" ht="15.75">
      <c r="A15" s="270">
        <v>2</v>
      </c>
      <c r="B15" s="288" t="s">
        <v>16</v>
      </c>
      <c r="C15" s="275">
        <v>8759553</v>
      </c>
      <c r="D15" s="271">
        <v>31283699</v>
      </c>
      <c r="E15" s="271">
        <v>46209218</v>
      </c>
      <c r="F15" s="271">
        <v>5079250</v>
      </c>
      <c r="G15" s="271">
        <f>F15+E15+D15+C15</f>
        <v>91331720</v>
      </c>
      <c r="H15" s="269"/>
    </row>
    <row r="16" spans="1:8" ht="15.75">
      <c r="A16" s="270">
        <v>2</v>
      </c>
      <c r="B16" s="288" t="s">
        <v>12</v>
      </c>
      <c r="C16" s="275"/>
      <c r="D16" s="271"/>
      <c r="E16" s="271"/>
      <c r="F16" s="271"/>
      <c r="G16" s="271">
        <f>C16+D16+E16+F16</f>
        <v>0</v>
      </c>
      <c r="H16" s="269"/>
    </row>
    <row r="17" spans="1:8" ht="15.75">
      <c r="A17" s="267"/>
      <c r="B17" s="287" t="s">
        <v>17</v>
      </c>
      <c r="C17" s="272">
        <f>C14+C15</f>
        <v>3241637819</v>
      </c>
      <c r="D17" s="268">
        <f>D14+D15-D16</f>
        <v>2227665522</v>
      </c>
      <c r="E17" s="268">
        <f>E14+E15-E16</f>
        <v>1610173979</v>
      </c>
      <c r="F17" s="268">
        <f>F14+F15-F16</f>
        <v>266734538</v>
      </c>
      <c r="G17" s="268">
        <f>F17+E17+D17+C17+1</f>
        <v>7346211859</v>
      </c>
      <c r="H17" s="269"/>
    </row>
    <row r="18" spans="1:8">
      <c r="A18" s="285" t="s">
        <v>160</v>
      </c>
      <c r="B18" s="289" t="s">
        <v>18</v>
      </c>
      <c r="C18" s="276"/>
      <c r="D18" s="277"/>
      <c r="E18" s="277"/>
      <c r="F18" s="277"/>
      <c r="G18" s="277">
        <f>C18+D18+E18+F18</f>
        <v>0</v>
      </c>
      <c r="H18" s="269"/>
    </row>
    <row r="19" spans="1:8" ht="17.25" customHeight="1">
      <c r="A19" s="267">
        <v>1</v>
      </c>
      <c r="B19" s="287" t="s">
        <v>19</v>
      </c>
      <c r="C19" s="272">
        <f>C8-C14</f>
        <v>709091639</v>
      </c>
      <c r="D19" s="268">
        <f>D8-D14</f>
        <v>895366466</v>
      </c>
      <c r="E19" s="268">
        <f>E8-E14</f>
        <v>780958554</v>
      </c>
      <c r="F19" s="268">
        <f>F8-F14</f>
        <v>96432218</v>
      </c>
      <c r="G19" s="268">
        <f>G8-G14</f>
        <v>2481848876</v>
      </c>
      <c r="H19" s="269"/>
    </row>
    <row r="20" spans="1:8" ht="17.25" customHeight="1">
      <c r="A20" s="267">
        <v>2</v>
      </c>
      <c r="B20" s="287" t="s">
        <v>20</v>
      </c>
      <c r="C20" s="272">
        <f>C12-C17</f>
        <v>700332086</v>
      </c>
      <c r="D20" s="268">
        <f>D12-D17</f>
        <v>864082767</v>
      </c>
      <c r="E20" s="268">
        <f>E12-E17</f>
        <v>734749336</v>
      </c>
      <c r="F20" s="268">
        <f>F12-F17</f>
        <v>91352968</v>
      </c>
      <c r="G20" s="268">
        <f>G12-G17</f>
        <v>2390517156</v>
      </c>
      <c r="H20" s="269"/>
    </row>
    <row r="21" spans="1:8">
      <c r="A21" s="278"/>
      <c r="B21" s="279"/>
      <c r="C21" s="280"/>
      <c r="D21" s="280"/>
      <c r="E21" s="280"/>
      <c r="F21" s="280"/>
      <c r="G21" s="280"/>
      <c r="H21" s="269"/>
    </row>
    <row r="22" spans="1:8">
      <c r="A22" s="281"/>
      <c r="B22" s="281"/>
      <c r="C22" s="281" t="s">
        <v>0</v>
      </c>
      <c r="D22" s="282"/>
      <c r="E22" s="282"/>
      <c r="F22" s="281"/>
      <c r="G22" s="282"/>
    </row>
    <row r="23" spans="1:8" ht="16.5">
      <c r="A23" s="281"/>
      <c r="B23" s="290" t="s">
        <v>21</v>
      </c>
      <c r="C23" s="388" t="s">
        <v>22</v>
      </c>
      <c r="D23" s="389"/>
      <c r="E23" s="389"/>
      <c r="F23" s="388" t="s">
        <v>23</v>
      </c>
      <c r="G23" s="389"/>
    </row>
    <row r="24" spans="1:8">
      <c r="A24" s="281"/>
      <c r="B24" s="281"/>
      <c r="C24" s="281"/>
      <c r="D24" s="281"/>
      <c r="E24" s="281"/>
      <c r="F24" s="281"/>
      <c r="G24" s="282"/>
    </row>
    <row r="25" spans="1:8">
      <c r="A25" s="281"/>
      <c r="B25" s="281"/>
      <c r="C25" s="281"/>
      <c r="D25" s="281"/>
      <c r="E25" s="281"/>
      <c r="F25" s="282"/>
      <c r="G25" s="281"/>
    </row>
  </sheetData>
  <mergeCells count="10">
    <mergeCell ref="C23:E23"/>
    <mergeCell ref="F23:G23"/>
    <mergeCell ref="A2:G2"/>
    <mergeCell ref="A5:A6"/>
    <mergeCell ref="B5:B6"/>
    <mergeCell ref="C5:C6"/>
    <mergeCell ref="D5:D6"/>
    <mergeCell ref="E5:E6"/>
    <mergeCell ref="F5:F6"/>
    <mergeCell ref="G5:G6"/>
  </mergeCells>
  <phoneticPr fontId="5" type="noConversion"/>
  <pageMargins left="0.85" right="0.35" top="1" bottom="1" header="0.5" footer="0.5"/>
  <pageSetup paperSize="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J858"/>
  <sheetViews>
    <sheetView workbookViewId="0">
      <selection activeCell="D20" sqref="D20"/>
    </sheetView>
  </sheetViews>
  <sheetFormatPr defaultRowHeight="16.5"/>
  <cols>
    <col min="1" max="1" width="31" style="198" customWidth="1"/>
    <col min="2" max="2" width="14.42578125" style="198" customWidth="1"/>
    <col min="3" max="3" width="14.140625" style="198" customWidth="1"/>
    <col min="4" max="4" width="14.42578125" style="198" customWidth="1"/>
    <col min="5" max="5" width="13" style="198" customWidth="1"/>
    <col min="6" max="6" width="13.7109375" style="198" customWidth="1"/>
    <col min="7" max="7" width="15" style="198" customWidth="1"/>
    <col min="8" max="8" width="17.42578125" style="198" customWidth="1"/>
    <col min="9" max="9" width="9.140625" style="198"/>
    <col min="10" max="10" width="26.42578125" style="198" customWidth="1"/>
    <col min="11" max="16384" width="9.140625" style="198"/>
  </cols>
  <sheetData>
    <row r="1" spans="1:10" ht="9" customHeight="1"/>
    <row r="2" spans="1:10" s="199" customFormat="1">
      <c r="A2" s="402" t="s">
        <v>364</v>
      </c>
      <c r="B2" s="402"/>
      <c r="C2" s="402"/>
      <c r="D2" s="402"/>
      <c r="E2" s="402"/>
      <c r="F2" s="402"/>
      <c r="G2" s="402"/>
      <c r="H2" s="402"/>
    </row>
    <row r="3" spans="1:10" s="199" customFormat="1" ht="18" customHeight="1">
      <c r="A3" s="403" t="s">
        <v>365</v>
      </c>
      <c r="B3" s="403"/>
      <c r="C3" s="403"/>
      <c r="D3" s="403"/>
      <c r="E3" s="403"/>
      <c r="F3" s="403"/>
      <c r="G3" s="403"/>
      <c r="H3" s="403"/>
    </row>
    <row r="4" spans="1:10" s="200" customFormat="1" ht="18.75" customHeight="1">
      <c r="A4" s="397" t="s">
        <v>366</v>
      </c>
      <c r="B4" s="394" t="s">
        <v>369</v>
      </c>
      <c r="C4" s="394" t="s">
        <v>370</v>
      </c>
      <c r="D4" s="394" t="s">
        <v>371</v>
      </c>
      <c r="E4" s="394" t="s">
        <v>372</v>
      </c>
      <c r="F4" s="394" t="s">
        <v>373</v>
      </c>
      <c r="G4" s="218" t="s">
        <v>374</v>
      </c>
      <c r="H4" s="397" t="s">
        <v>315</v>
      </c>
    </row>
    <row r="5" spans="1:10" s="200" customFormat="1" ht="18.75" customHeight="1">
      <c r="A5" s="398"/>
      <c r="B5" s="395"/>
      <c r="C5" s="395"/>
      <c r="D5" s="395"/>
      <c r="E5" s="395"/>
      <c r="F5" s="395"/>
      <c r="G5" s="219" t="s">
        <v>375</v>
      </c>
      <c r="H5" s="398"/>
    </row>
    <row r="6" spans="1:10" s="200" customFormat="1" ht="6.75" customHeight="1">
      <c r="A6" s="399"/>
      <c r="B6" s="396"/>
      <c r="C6" s="396"/>
      <c r="D6" s="396"/>
      <c r="E6" s="396"/>
      <c r="F6" s="396"/>
      <c r="G6" s="201"/>
      <c r="H6" s="399"/>
    </row>
    <row r="7" spans="1:10" ht="23.25" customHeight="1">
      <c r="A7" s="220" t="s">
        <v>376</v>
      </c>
      <c r="B7" s="202">
        <v>13197100000</v>
      </c>
      <c r="C7" s="203">
        <v>1127969892</v>
      </c>
      <c r="D7" s="203">
        <v>392179921</v>
      </c>
      <c r="E7" s="203">
        <v>8860000</v>
      </c>
      <c r="F7" s="203">
        <v>0</v>
      </c>
      <c r="G7" s="203">
        <v>1674497121</v>
      </c>
      <c r="H7" s="203">
        <f>G7+F7+E7+D7+C7+B7</f>
        <v>16400606934</v>
      </c>
      <c r="J7" s="204"/>
    </row>
    <row r="8" spans="1:10" ht="23.25" customHeight="1">
      <c r="A8" s="221" t="s">
        <v>377</v>
      </c>
      <c r="B8" s="205"/>
      <c r="C8" s="206">
        <v>38621438</v>
      </c>
      <c r="D8" s="206">
        <v>83724856</v>
      </c>
      <c r="E8" s="206"/>
      <c r="F8" s="206"/>
      <c r="G8" s="206">
        <v>1940210613</v>
      </c>
      <c r="H8" s="207">
        <f>B8+C8+D8+E8+F8+G8</f>
        <v>2062556907</v>
      </c>
    </row>
    <row r="9" spans="1:10" ht="23.25" customHeight="1">
      <c r="A9" s="221" t="s">
        <v>378</v>
      </c>
      <c r="B9" s="205"/>
      <c r="C9" s="206"/>
      <c r="D9" s="206"/>
      <c r="E9" s="206"/>
      <c r="F9" s="206"/>
      <c r="G9" s="206">
        <v>1674497121</v>
      </c>
      <c r="H9" s="207">
        <f>B9+C9+D9+E9+F9+G9</f>
        <v>1674497121</v>
      </c>
      <c r="J9" s="204"/>
    </row>
    <row r="10" spans="1:10" s="199" customFormat="1" ht="26.25" customHeight="1">
      <c r="A10" s="222" t="s">
        <v>379</v>
      </c>
      <c r="B10" s="208">
        <f t="shared" ref="B10:G10" si="0">B7+B8-B9</f>
        <v>13197100000</v>
      </c>
      <c r="C10" s="208">
        <f t="shared" si="0"/>
        <v>1166591330</v>
      </c>
      <c r="D10" s="208">
        <f t="shared" si="0"/>
        <v>475904777</v>
      </c>
      <c r="E10" s="208">
        <f t="shared" si="0"/>
        <v>8860000</v>
      </c>
      <c r="F10" s="208">
        <f t="shared" si="0"/>
        <v>0</v>
      </c>
      <c r="G10" s="208">
        <f t="shared" si="0"/>
        <v>1940210613</v>
      </c>
      <c r="H10" s="209">
        <f>B10+C10+D10+E10+F10+G10</f>
        <v>16788666720</v>
      </c>
      <c r="J10" s="210"/>
    </row>
    <row r="11" spans="1:10" s="199" customFormat="1" ht="26.25" customHeight="1">
      <c r="A11" s="223" t="s">
        <v>380</v>
      </c>
      <c r="B11" s="211">
        <f>B10</f>
        <v>13197100000</v>
      </c>
      <c r="C11" s="211">
        <f t="shared" ref="C11:H11" si="1">C10</f>
        <v>1166591330</v>
      </c>
      <c r="D11" s="211">
        <f t="shared" si="1"/>
        <v>475904777</v>
      </c>
      <c r="E11" s="211">
        <f t="shared" si="1"/>
        <v>8860000</v>
      </c>
      <c r="F11" s="211">
        <f t="shared" si="1"/>
        <v>0</v>
      </c>
      <c r="G11" s="211">
        <f>G10</f>
        <v>1940210613</v>
      </c>
      <c r="H11" s="211">
        <f t="shared" si="1"/>
        <v>16788666720</v>
      </c>
    </row>
    <row r="12" spans="1:10" ht="23.25" customHeight="1">
      <c r="A12" s="221" t="s">
        <v>381</v>
      </c>
      <c r="B12" s="205"/>
      <c r="C12" s="206"/>
      <c r="D12" s="206"/>
      <c r="E12" s="206"/>
      <c r="F12" s="206"/>
      <c r="G12" s="206">
        <v>114371663</v>
      </c>
      <c r="H12" s="207">
        <f>B12+C12+D12+E12+F12+G12</f>
        <v>114371663</v>
      </c>
    </row>
    <row r="13" spans="1:10" ht="23.25" customHeight="1">
      <c r="A13" s="221" t="s">
        <v>382</v>
      </c>
      <c r="B13" s="205"/>
      <c r="C13" s="206"/>
      <c r="D13" s="206"/>
      <c r="E13" s="206"/>
      <c r="F13" s="206"/>
      <c r="G13" s="206"/>
      <c r="H13" s="207">
        <f>B13+C13+D13+E13+F13+G13</f>
        <v>0</v>
      </c>
    </row>
    <row r="14" spans="1:10" s="199" customFormat="1" ht="23.25" customHeight="1">
      <c r="A14" s="222" t="s">
        <v>383</v>
      </c>
      <c r="B14" s="212">
        <f t="shared" ref="B14:G14" si="2">B10+B12-B13</f>
        <v>13197100000</v>
      </c>
      <c r="C14" s="212">
        <f t="shared" si="2"/>
        <v>1166591330</v>
      </c>
      <c r="D14" s="212">
        <f t="shared" si="2"/>
        <v>475904777</v>
      </c>
      <c r="E14" s="212">
        <f t="shared" si="2"/>
        <v>8860000</v>
      </c>
      <c r="F14" s="212">
        <f t="shared" si="2"/>
        <v>0</v>
      </c>
      <c r="G14" s="212">
        <f t="shared" si="2"/>
        <v>2054582276</v>
      </c>
      <c r="H14" s="209">
        <f>B14+C14+D14+E14+F14+G14</f>
        <v>16903038383</v>
      </c>
    </row>
    <row r="15" spans="1:10" s="199" customFormat="1" ht="7.5" customHeight="1">
      <c r="A15" s="213"/>
      <c r="B15" s="214"/>
      <c r="C15" s="214"/>
      <c r="D15" s="214"/>
      <c r="E15" s="214"/>
      <c r="F15" s="214"/>
      <c r="G15" s="214"/>
      <c r="H15" s="215"/>
    </row>
    <row r="16" spans="1:10" ht="18" customHeight="1">
      <c r="A16" s="216"/>
      <c r="B16" s="216"/>
      <c r="F16" s="400" t="s">
        <v>384</v>
      </c>
      <c r="G16" s="401"/>
      <c r="H16" s="401"/>
    </row>
    <row r="17" spans="1:8" s="66" customFormat="1" ht="18.75" customHeight="1">
      <c r="A17" s="303" t="s">
        <v>385</v>
      </c>
      <c r="B17" s="304"/>
      <c r="C17" s="304"/>
      <c r="F17" s="224" t="s">
        <v>386</v>
      </c>
    </row>
    <row r="18" spans="1:8" s="173" customFormat="1" ht="18.75" customHeight="1">
      <c r="H18" s="195"/>
    </row>
    <row r="19" spans="1:8" s="10" customFormat="1" ht="18.75" customHeight="1"/>
    <row r="20" spans="1:8" s="10" customFormat="1" ht="18.75" customHeight="1"/>
    <row r="21" spans="1:8" s="10" customFormat="1" ht="18.75" customHeight="1">
      <c r="A21" s="301" t="s">
        <v>387</v>
      </c>
      <c r="B21" s="302"/>
      <c r="C21" s="302"/>
    </row>
    <row r="22" spans="1:8" s="173" customFormat="1" ht="18.75" customHeight="1"/>
    <row r="23" spans="1:8" ht="18.75" customHeight="1">
      <c r="A23" s="216"/>
      <c r="B23" s="216"/>
    </row>
    <row r="24" spans="1:8" ht="18.75" customHeight="1">
      <c r="A24" s="216"/>
      <c r="B24" s="216"/>
    </row>
    <row r="25" spans="1:8" ht="18.75" customHeight="1">
      <c r="A25" s="216"/>
      <c r="B25" s="216"/>
    </row>
    <row r="26" spans="1:8" ht="18.75" customHeight="1">
      <c r="A26" s="216"/>
      <c r="B26" s="216"/>
    </row>
    <row r="27" spans="1:8" ht="18.75" customHeight="1">
      <c r="A27" s="216"/>
      <c r="B27" s="216"/>
    </row>
    <row r="28" spans="1:8" ht="18.75" customHeight="1">
      <c r="A28" s="216"/>
      <c r="B28" s="216"/>
    </row>
    <row r="29" spans="1:8" ht="18.75" customHeight="1">
      <c r="A29" s="216"/>
      <c r="B29" s="216"/>
    </row>
    <row r="30" spans="1:8" ht="18.75" customHeight="1">
      <c r="A30" s="216"/>
      <c r="B30" s="216"/>
    </row>
    <row r="31" spans="1:8" ht="18.75" customHeight="1">
      <c r="A31" s="216"/>
      <c r="B31" s="216"/>
    </row>
    <row r="32" spans="1:8" ht="18.75" customHeight="1">
      <c r="A32" s="216"/>
      <c r="B32" s="216"/>
    </row>
    <row r="33" spans="1:2" ht="18.75" customHeight="1">
      <c r="A33" s="216"/>
      <c r="B33" s="216"/>
    </row>
    <row r="34" spans="1:2" ht="18.75" customHeight="1">
      <c r="A34" s="216"/>
      <c r="B34" s="216"/>
    </row>
    <row r="35" spans="1:2" ht="18.75" customHeight="1">
      <c r="A35" s="216"/>
      <c r="B35" s="216"/>
    </row>
    <row r="36" spans="1:2" ht="18.75" customHeight="1">
      <c r="A36" s="216"/>
      <c r="B36" s="216"/>
    </row>
    <row r="37" spans="1:2" ht="18.75" customHeight="1">
      <c r="A37" s="216"/>
      <c r="B37" s="216"/>
    </row>
    <row r="38" spans="1:2" ht="18.75" customHeight="1">
      <c r="A38" s="216"/>
      <c r="B38" s="216"/>
    </row>
    <row r="39" spans="1:2" ht="18.75" customHeight="1">
      <c r="A39" s="216"/>
      <c r="B39" s="216"/>
    </row>
    <row r="40" spans="1:2" ht="18.75" customHeight="1">
      <c r="A40" s="216"/>
      <c r="B40" s="216"/>
    </row>
    <row r="41" spans="1:2" ht="18.75" customHeight="1">
      <c r="A41" s="216"/>
      <c r="B41" s="216"/>
    </row>
    <row r="42" spans="1:2" ht="18.75" customHeight="1">
      <c r="A42" s="216"/>
      <c r="B42" s="216"/>
    </row>
    <row r="43" spans="1:2" ht="18.75" customHeight="1">
      <c r="A43" s="216"/>
      <c r="B43" s="216"/>
    </row>
    <row r="44" spans="1:2" ht="18.75" customHeight="1">
      <c r="A44" s="216"/>
      <c r="B44" s="216"/>
    </row>
    <row r="45" spans="1:2" ht="18.75" customHeight="1">
      <c r="A45" s="216"/>
      <c r="B45" s="216"/>
    </row>
    <row r="46" spans="1:2" ht="18.75" customHeight="1">
      <c r="A46" s="216"/>
      <c r="B46" s="216"/>
    </row>
    <row r="47" spans="1:2" ht="18.75" customHeight="1">
      <c r="A47" s="216"/>
      <c r="B47" s="216"/>
    </row>
    <row r="48" spans="1:2" ht="18.75" customHeight="1">
      <c r="A48" s="216"/>
      <c r="B48" s="216"/>
    </row>
    <row r="49" spans="1:2" ht="18.75" customHeight="1">
      <c r="A49" s="216"/>
      <c r="B49" s="216"/>
    </row>
    <row r="50" spans="1:2" ht="18.75" customHeight="1">
      <c r="A50" s="216"/>
      <c r="B50" s="216"/>
    </row>
    <row r="51" spans="1:2" ht="18.75" customHeight="1">
      <c r="A51" s="216"/>
      <c r="B51" s="216"/>
    </row>
    <row r="52" spans="1:2" ht="18.75" customHeight="1">
      <c r="A52" s="216"/>
      <c r="B52" s="216"/>
    </row>
    <row r="53" spans="1:2" ht="18.75" customHeight="1">
      <c r="A53" s="216"/>
      <c r="B53" s="216"/>
    </row>
    <row r="54" spans="1:2" ht="18.75" customHeight="1">
      <c r="A54" s="216"/>
      <c r="B54" s="216"/>
    </row>
    <row r="55" spans="1:2" ht="18.75" customHeight="1">
      <c r="A55" s="216"/>
      <c r="B55" s="216"/>
    </row>
    <row r="56" spans="1:2" ht="18.75" customHeight="1">
      <c r="A56" s="216"/>
      <c r="B56" s="216"/>
    </row>
    <row r="57" spans="1:2" ht="18.75" customHeight="1">
      <c r="A57" s="216"/>
      <c r="B57" s="216"/>
    </row>
    <row r="58" spans="1:2" ht="18.75" customHeight="1">
      <c r="A58" s="216"/>
      <c r="B58" s="216"/>
    </row>
    <row r="59" spans="1:2" ht="18.75" customHeight="1">
      <c r="A59" s="216"/>
      <c r="B59" s="216"/>
    </row>
    <row r="60" spans="1:2" ht="18.75" customHeight="1">
      <c r="A60" s="216"/>
      <c r="B60" s="216"/>
    </row>
    <row r="61" spans="1:2" ht="18.75" customHeight="1">
      <c r="A61" s="216"/>
      <c r="B61" s="216"/>
    </row>
    <row r="62" spans="1:2" ht="18.75" customHeight="1">
      <c r="A62" s="216"/>
      <c r="B62" s="216"/>
    </row>
    <row r="63" spans="1:2" ht="18.75" customHeight="1">
      <c r="A63" s="216"/>
      <c r="B63" s="216"/>
    </row>
    <row r="64" spans="1:2" ht="18.75" customHeight="1">
      <c r="A64" s="216"/>
      <c r="B64" s="216"/>
    </row>
    <row r="65" spans="1:2" ht="18.75" customHeight="1">
      <c r="A65" s="216"/>
      <c r="B65" s="216"/>
    </row>
    <row r="66" spans="1:2" ht="18.75" customHeight="1">
      <c r="A66" s="216"/>
      <c r="B66" s="216"/>
    </row>
    <row r="67" spans="1:2" ht="18.75" customHeight="1">
      <c r="A67" s="216"/>
      <c r="B67" s="216"/>
    </row>
    <row r="68" spans="1:2" ht="18.75" customHeight="1">
      <c r="A68" s="216"/>
      <c r="B68" s="216"/>
    </row>
    <row r="69" spans="1:2" ht="18.75" customHeight="1">
      <c r="A69" s="216"/>
      <c r="B69" s="216"/>
    </row>
    <row r="70" spans="1:2" ht="18.75" customHeight="1">
      <c r="A70" s="216"/>
      <c r="B70" s="216"/>
    </row>
    <row r="71" spans="1:2" ht="18.75" customHeight="1">
      <c r="A71" s="216"/>
      <c r="B71" s="216"/>
    </row>
    <row r="72" spans="1:2" ht="18.75" customHeight="1">
      <c r="A72" s="216"/>
      <c r="B72" s="216"/>
    </row>
    <row r="73" spans="1:2" ht="18.75" customHeight="1">
      <c r="A73" s="216"/>
      <c r="B73" s="216"/>
    </row>
    <row r="74" spans="1:2" ht="18.75" customHeight="1">
      <c r="A74" s="216"/>
      <c r="B74" s="216"/>
    </row>
    <row r="75" spans="1:2" ht="18.75" customHeight="1">
      <c r="A75" s="216"/>
      <c r="B75" s="216"/>
    </row>
    <row r="76" spans="1:2" ht="18.75" customHeight="1">
      <c r="A76" s="216"/>
      <c r="B76" s="216"/>
    </row>
    <row r="77" spans="1:2" ht="18.75" customHeight="1">
      <c r="A77" s="216"/>
      <c r="B77" s="216"/>
    </row>
    <row r="78" spans="1:2" ht="18.75" customHeight="1">
      <c r="A78" s="216"/>
      <c r="B78" s="216"/>
    </row>
    <row r="79" spans="1:2" ht="18.75" customHeight="1">
      <c r="A79" s="216"/>
      <c r="B79" s="216"/>
    </row>
    <row r="80" spans="1:2" ht="18.75" customHeight="1">
      <c r="A80" s="216"/>
      <c r="B80" s="216"/>
    </row>
    <row r="81" spans="1:2" ht="18.75" customHeight="1">
      <c r="A81" s="216"/>
      <c r="B81" s="216"/>
    </row>
    <row r="82" spans="1:2" ht="18.75" customHeight="1">
      <c r="A82" s="216"/>
      <c r="B82" s="216"/>
    </row>
    <row r="83" spans="1:2" ht="18.75" customHeight="1">
      <c r="A83" s="216"/>
      <c r="B83" s="216"/>
    </row>
    <row r="84" spans="1:2" ht="18.75" customHeight="1">
      <c r="A84" s="216"/>
      <c r="B84" s="216"/>
    </row>
    <row r="85" spans="1:2" ht="18.75" customHeight="1">
      <c r="A85" s="216"/>
      <c r="B85" s="216"/>
    </row>
    <row r="86" spans="1:2" ht="18.75" customHeight="1">
      <c r="A86" s="216"/>
      <c r="B86" s="216"/>
    </row>
    <row r="87" spans="1:2" ht="18.75" customHeight="1">
      <c r="A87" s="216"/>
      <c r="B87" s="216"/>
    </row>
    <row r="88" spans="1:2" ht="18.75" customHeight="1">
      <c r="A88" s="216"/>
      <c r="B88" s="216"/>
    </row>
    <row r="89" spans="1:2" ht="18.75" customHeight="1">
      <c r="A89" s="216"/>
      <c r="B89" s="216"/>
    </row>
    <row r="90" spans="1:2" ht="18.75" customHeight="1">
      <c r="A90" s="216"/>
      <c r="B90" s="216"/>
    </row>
    <row r="91" spans="1:2" ht="18.75" customHeight="1"/>
    <row r="92" spans="1:2" ht="18.75" customHeight="1"/>
    <row r="93" spans="1:2" ht="18.75" customHeight="1"/>
    <row r="94" spans="1:2" ht="18.75" customHeight="1"/>
    <row r="95" spans="1:2" ht="18.75" customHeight="1"/>
    <row r="96" spans="1:2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</sheetData>
  <mergeCells count="12">
    <mergeCell ref="A17:C17"/>
    <mergeCell ref="A21:C21"/>
    <mergeCell ref="A2:H2"/>
    <mergeCell ref="A3:H3"/>
    <mergeCell ref="A4:A6"/>
    <mergeCell ref="B4:B6"/>
    <mergeCell ref="C4:C6"/>
    <mergeCell ref="D4:D6"/>
    <mergeCell ref="E4:E6"/>
    <mergeCell ref="F4:F6"/>
    <mergeCell ref="H4:H6"/>
    <mergeCell ref="F16:H16"/>
  </mergeCells>
  <phoneticPr fontId="5" type="noConversion"/>
  <pageMargins left="0.85" right="0.38" top="1" bottom="1" header="0.5" footer="0.5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CD</vt:lpstr>
      <vt:lpstr>KQKD</vt:lpstr>
      <vt:lpstr>LCTT</vt:lpstr>
      <vt:lpstr>TM P1,2,3</vt:lpstr>
      <vt:lpstr>TM P4</vt:lpstr>
      <vt:lpstr>TM P5</vt:lpstr>
      <vt:lpstr>TM P6</vt:lpstr>
      <vt:lpstr>PL TSCD</vt:lpstr>
      <vt:lpstr> PL von</vt:lpstr>
      <vt:lpstr>Sheet6</vt:lpstr>
      <vt:lpstr>Sheet5</vt:lpstr>
      <vt:lpstr>Sheet4</vt:lpstr>
      <vt:lpstr>Sheet2</vt:lpstr>
      <vt:lpstr>Sheet3</vt:lpstr>
      <vt:lpstr>CD!Print_Titles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TMP</cp:lastModifiedBy>
  <cp:lastPrinted>2013-04-18T02:26:47Z</cp:lastPrinted>
  <dcterms:created xsi:type="dcterms:W3CDTF">2013-04-08T06:45:29Z</dcterms:created>
  <dcterms:modified xsi:type="dcterms:W3CDTF">2013-04-22T06:50:15Z</dcterms:modified>
</cp:coreProperties>
</file>