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700" activeTab="0"/>
  </bookViews>
  <sheets>
    <sheet name="CDKT Quy IV" sheetId="1" r:id="rId1"/>
    <sheet name="BCKQ KD Quy IV" sheetId="2" r:id="rId2"/>
    <sheet name="LCTT Quy IV" sheetId="3" r:id="rId3"/>
    <sheet name="TM Quy IV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<sst xmlns="http://schemas.openxmlformats.org/spreadsheetml/2006/main" count="492" uniqueCount="421">
  <si>
    <t>C«ng ty cæ phÇn kho¸ng s¶n b¾c k¹n</t>
  </si>
  <si>
    <t>B¶ng c©n ®èi kÕ to¸n</t>
  </si>
  <si>
    <t>Quý IV/2012</t>
  </si>
  <si>
    <t xml:space="preserve">    §¬n vÞ tÝnh: VND</t>
  </si>
  <si>
    <t>Tµi s¶n</t>
  </si>
  <si>
    <t>M· sè</t>
  </si>
  <si>
    <t>ThuyÕt minh</t>
  </si>
  <si>
    <t>Sè cuèi kú</t>
  </si>
  <si>
    <t>Sè ®Çu n¨m</t>
  </si>
  <si>
    <t>Tài sản</t>
  </si>
  <si>
    <t xml:space="preserve"> A.Tµi s¶n ng¾n h¹n                                          </t>
  </si>
  <si>
    <t>100</t>
  </si>
  <si>
    <t>I. TiÒn và c¸c khoản tương đương tiền</t>
  </si>
  <si>
    <t>110</t>
  </si>
  <si>
    <t>1. TiÒn</t>
  </si>
  <si>
    <t>111</t>
  </si>
  <si>
    <t>V.01</t>
  </si>
  <si>
    <t>2. C¸c kho¶n tiÒn t­¬ng ®­¬ng</t>
  </si>
  <si>
    <t>112</t>
  </si>
  <si>
    <t xml:space="preserve"> II. C¸c kho¶n ®Çu t­ tµi chÝnh ng¾n h¹n</t>
  </si>
  <si>
    <t>120</t>
  </si>
  <si>
    <t>V.02</t>
  </si>
  <si>
    <t>1. §Çu t­ ng¾n h¹n</t>
  </si>
  <si>
    <t>121</t>
  </si>
  <si>
    <t>2. Dù phßng gi¶m gi¸ ®Çu t­ ng¾n h¹n</t>
  </si>
  <si>
    <t xml:space="preserve"> III. C¸c kho¶n ph¶i thu ng¾n h¹n</t>
  </si>
  <si>
    <t>130</t>
  </si>
  <si>
    <t>1. Ph¶i thu kh¸ch hµng</t>
  </si>
  <si>
    <t>131</t>
  </si>
  <si>
    <t>2. Tr¶ tr­íc cho ng­êi b¸n</t>
  </si>
  <si>
    <t>132</t>
  </si>
  <si>
    <t>3. Ph¶i thu néi bé ng¾n h¹n</t>
  </si>
  <si>
    <t>4.Ph¶i thu theo tiÕn ®é kÕ ho¹ch H§ x©y dùng</t>
  </si>
  <si>
    <t>5. C¸c kho¶n ph¶i thu kh¸c</t>
  </si>
  <si>
    <t>V.03</t>
  </si>
  <si>
    <t>6. Dù phßng ph¶i thu ng¾n h¹n khã ®ßi (*)</t>
  </si>
  <si>
    <t>139</t>
  </si>
  <si>
    <t>IV. Hµng tån kho</t>
  </si>
  <si>
    <t>140</t>
  </si>
  <si>
    <t>1.Hµng tån kho</t>
  </si>
  <si>
    <t>141</t>
  </si>
  <si>
    <t>V.04</t>
  </si>
  <si>
    <t xml:space="preserve"> 2.Dù phßng gi¶m gi¸ hµng tån kho (*)</t>
  </si>
  <si>
    <t>149</t>
  </si>
  <si>
    <t>V.Tµi s¶n ng¾n h¹n kh¸c</t>
  </si>
  <si>
    <t>1.Chi phÝ tr¶ tr­íc ng¾n h¹n</t>
  </si>
  <si>
    <t>2.ThuÕ GTGT ®­îc khÊu trõ</t>
  </si>
  <si>
    <t>3. ThuÕ vµ c¸c kho¶n ph¶i thu Nhµ n­íc</t>
  </si>
  <si>
    <t>V05</t>
  </si>
  <si>
    <t>4.Tµi s¶n ng¾n h¹n kh¸c</t>
  </si>
  <si>
    <t xml:space="preserve"> B. Tµi s¶n  dµi h¹n                                     </t>
  </si>
  <si>
    <t>200</t>
  </si>
  <si>
    <t>I.C¸c kho¶n ph¶i thu dµi h¹n</t>
  </si>
  <si>
    <t>1.Ph¶i thu dµi h¹n cña kh¸ch hµng</t>
  </si>
  <si>
    <t>2.Vèn kinh doanh cña c¸c ®¬n vÞ trùc thuéc</t>
  </si>
  <si>
    <t>3.Ph¶i thu néi bé dµi h¹n</t>
  </si>
  <si>
    <t>V.06</t>
  </si>
  <si>
    <t>4.Ph¶i thu dµi h¹n kh¸c</t>
  </si>
  <si>
    <t>V.07</t>
  </si>
  <si>
    <t>5.Dù phßng ph¶i thu dµi h¹n khã ®ßi (*)</t>
  </si>
  <si>
    <t>II.Tµi s¶n cè ®Þnh</t>
  </si>
  <si>
    <t>1.Tµi s¶n cè ®Þnh h÷u h×nh</t>
  </si>
  <si>
    <t>V.08</t>
  </si>
  <si>
    <t xml:space="preserve">    - Nguyªn gi¸</t>
  </si>
  <si>
    <t xml:space="preserve">    - Gi¸ trÞ hao mßn luü kÕ (*)</t>
  </si>
  <si>
    <t xml:space="preserve"> 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</si>
  <si>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</si>
  <si>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</si>
  <si>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</si>
  <si>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</si>
  <si>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</si>
  <si>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</si>
  <si>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</si>
  <si>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 xml:space="preserve">    - Gi¸ trÞ hao mßn luü kÕ</t>
  </si>
  <si>
    <t>IV. C¸c kho¶n ®Çu t­ tµi chÝnh dµi h¹n</t>
  </si>
  <si>
    <t>1.§Çu t­ vµo c«ng ty con</t>
  </si>
  <si>
    <t>2.§Çu t­ vµo c«ng ty liªn kÕt, liªn doanh</t>
  </si>
  <si>
    <t>3. §Çu t­ dµi h¹n kh¸c</t>
  </si>
  <si>
    <t>V.13</t>
  </si>
  <si>
    <t>4. Dù phßng gi¶m gi¸ ®Çu t­ dµi h¹n (*)</t>
  </si>
  <si>
    <t>V. Tµi s¶n dµi h¹n kh¸c</t>
  </si>
  <si>
    <t>1. Chi phÝ tr¶ tr­íc dµi h¹n</t>
  </si>
  <si>
    <t>V.14</t>
  </si>
  <si>
    <t>2.Tµi s¶n thuÕ thu nhËp ho·n l¹i</t>
  </si>
  <si>
    <t>V.21</t>
  </si>
  <si>
    <t>3.Tµi s¶n dµi h¹n kh¸c</t>
  </si>
  <si>
    <t>VI. Lîi thÕ th­¬ng m¹i</t>
  </si>
  <si>
    <t xml:space="preserve">Tæng céng tµi s¶n </t>
  </si>
  <si>
    <t>Nguån vèn</t>
  </si>
  <si>
    <t xml:space="preserve">A . Nî ph¶i tr¶ </t>
  </si>
  <si>
    <t>300</t>
  </si>
  <si>
    <t>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</si>
  <si>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</si>
  <si>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</si>
  <si>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</si>
  <si>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</si>
  <si>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</si>
  <si>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 xml:space="preserve">   3. Ng­êi mua tr¶ tiÒn tr­íc</t>
  </si>
  <si>
    <t xml:space="preserve">   4. ThuÕ vµ c¸c kho¶n nép Nhµ n­íc</t>
  </si>
  <si>
    <t>V.16</t>
  </si>
  <si>
    <t xml:space="preserve">   5. Ph¶i tr¶ ng­êi lao ®éng</t>
  </si>
  <si>
    <t xml:space="preserve">   6. Chi phÝ ph¶i tr¶</t>
  </si>
  <si>
    <t>V.17</t>
  </si>
  <si>
    <t xml:space="preserve">  7. Ph¶i tr¶ néi bé</t>
  </si>
  <si>
    <t xml:space="preserve">   8. Ph¶i tr¶ theo tiÕn ®é kÕ ho¹ch hîp ®ång x©y dùng </t>
  </si>
  <si>
    <t xml:space="preserve">   9. C¸c kho¶n ph¶i tr¶, ph¶i nép kh¸c</t>
  </si>
  <si>
    <t>V.18</t>
  </si>
  <si>
    <t xml:space="preserve">  10. Dù phßng ph¶i tr¶ ng¾n h¹n</t>
  </si>
  <si>
    <t xml:space="preserve">  11. Quü khen th­ëng phóc lîi</t>
  </si>
  <si>
    <t>II. Nî dµi h¹n</t>
  </si>
  <si>
    <t xml:space="preserve">   1. Ph¶i tr¶ dµi h¹n ng­êi b¸n</t>
  </si>
  <si>
    <t xml:space="preserve">    2. Ph¶i tr¶ dµi h¹n néi bé</t>
  </si>
  <si>
    <t>V.19</t>
  </si>
  <si>
    <t xml:space="preserve">   3. Ph¶i tr¶ dµi h¹n kh¸c</t>
  </si>
  <si>
    <t xml:space="preserve">   4. Vay vµ nî dµi h¹n</t>
  </si>
  <si>
    <t>V.20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</si>
  <si>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</si>
  <si>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</si>
  <si>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</si>
  <si>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 xml:space="preserve">   8. Doanh thu ch­a thùc hiÖn</t>
  </si>
  <si>
    <t xml:space="preserve">   9. Quü ph¸t triÓn khoa häc vµ c«ng nghÖ</t>
  </si>
  <si>
    <t xml:space="preserve">B . vèn chñ së h÷u  </t>
  </si>
  <si>
    <t>400</t>
  </si>
  <si>
    <t xml:space="preserve">    I. Vèn chñ së h÷u</t>
  </si>
  <si>
    <t>410</t>
  </si>
  <si>
    <t xml:space="preserve">   1. Vèn ®Çu t­ cña chñ së h÷u</t>
  </si>
  <si>
    <t>411</t>
  </si>
  <si>
    <t>V.22</t>
  </si>
  <si>
    <t xml:space="preserve">   2. ThÆng d­ vèn cæ phÇn</t>
  </si>
  <si>
    <t xml:space="preserve">   3. Vèn kh¸c cña chñ së h÷u</t>
  </si>
  <si>
    <t xml:space="preserve">   4. Cæ phiÕu quü</t>
  </si>
  <si>
    <t xml:space="preserve">   5. Chªnh lÖch ®¸nh gi¸ l¹i tµi s¶n</t>
  </si>
  <si>
    <t xml:space="preserve">   6. Chªnh lÖch 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</si>
  <si>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</si>
  <si>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</si>
  <si>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</si>
  <si>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 xml:space="preserve">   10. Lîi nhuËn sau thuÕ ch­a ph©n phèi</t>
  </si>
  <si>
    <t xml:space="preserve">  11. Nguån vèn ®Çu t­ XDCB</t>
  </si>
  <si>
    <t xml:space="preserve"> 12. Quü hç trî s¾p xÕp doanh nghiÖp</t>
  </si>
  <si>
    <t xml:space="preserve">  II. Nguån kinh phÝ, quü kh¸c</t>
  </si>
  <si>
    <t xml:space="preserve"> 1. Nguån kinh phÝ</t>
  </si>
  <si>
    <t xml:space="preserve"> 2. Nguån kinh phÝ ®· h×nh thµnh TSC§</t>
  </si>
  <si>
    <t>C. Lîi Ých cæ ®«ng thiÓu sè</t>
  </si>
  <si>
    <t>Tæng céng nguån vèn</t>
  </si>
  <si>
    <t>C¸c chØ tiªu ngoµi b¶ng</t>
  </si>
  <si>
    <t>1. Tµi s¶n thuª ngoµi</t>
  </si>
  <si>
    <t>01</t>
  </si>
  <si>
    <t xml:space="preserve"> 2. VËt t­, hµng ho¸ nhËn gi÷ hé, nhËn gia c«ng</t>
  </si>
  <si>
    <t>02</t>
  </si>
  <si>
    <t xml:space="preserve"> 3. Hµng ho¸ nhËn b¸n hé, nhËn ký göi, ký c­îc</t>
  </si>
  <si>
    <t>03</t>
  </si>
  <si>
    <t>4. Nî khã ®ßi ®· xö lý</t>
  </si>
  <si>
    <t>04</t>
  </si>
  <si>
    <t xml:space="preserve"> 5. Ngo¹i tÖ c¸c lo¹i</t>
  </si>
  <si>
    <t>05</t>
  </si>
  <si>
    <t xml:space="preserve"> 6. Dù to¸n chi sù nghiÖp, dù ¸n</t>
  </si>
  <si>
    <t>06</t>
  </si>
  <si>
    <t xml:space="preserve">           B¾c K¹n, ngµy  18   th¸ng   01 n¨m 2013</t>
  </si>
  <si>
    <t xml:space="preserve">      Ng­êi lËp biÓu                                     KÕ to¸n tr­ëng</t>
  </si>
  <si>
    <t>Tæng gi¸m ®èc</t>
  </si>
  <si>
    <t xml:space="preserve">          TrÇn ThÞ YÕn                                    §inh Trung HiÕu</t>
  </si>
  <si>
    <t>Mai V¨n B¶n</t>
  </si>
  <si>
    <t xml:space="preserve">      C«ng ty cæ phÇn kho¸ng s¶n B¾c K¹n</t>
  </si>
  <si>
    <t>B¸o c¸o KÕt qu¶ ho¹t ®éng kinh doanh</t>
  </si>
  <si>
    <t>Quý IV/ 2012</t>
  </si>
  <si>
    <t xml:space="preserve">                                                                                                §¬n vÞ tÝnh : VND</t>
  </si>
  <si>
    <t>ChØ tiªu</t>
  </si>
  <si>
    <t>Quý IV</t>
  </si>
  <si>
    <t>N¨m nay</t>
  </si>
  <si>
    <t>N¨m tr­íc</t>
  </si>
  <si>
    <t>1. Doanh thu b¸n hµng ho¸ vµ cung cÊp dÞch vô</t>
  </si>
  <si>
    <t>2. C¸c kho¶n gi¶m trõ (03 = 04+05+06+07)</t>
  </si>
  <si>
    <t>+ ChiÕt khÊu th­¬ng m¹i</t>
  </si>
  <si>
    <t>+ Hµng b¸n bÞ tr¶ l¹i</t>
  </si>
  <si>
    <t>+ ThuÕ tiªu thô ®Æc biÖt</t>
  </si>
  <si>
    <t>3. Doanh thu thuÇn vÒ b¸n hµng vµ cung cÊp dÞch vô (10=01- 03)</t>
  </si>
  <si>
    <t>10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</si>
  <si>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</si>
  <si>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</si>
  <si>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</si>
  <si>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</si>
  <si>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</si>
  <si>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</si>
  <si>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7. Chi phÝ tµi chÝnh</t>
  </si>
  <si>
    <t>22</t>
  </si>
  <si>
    <t>Trong ®ã : L·i vay ph¶i tr¶</t>
  </si>
  <si>
    <t>23</t>
  </si>
  <si>
    <t>8. Chi phÝ b¸n hµng</t>
  </si>
  <si>
    <t>24</t>
  </si>
  <si>
    <t>9. Chi phÝ qu¶n lý doanh nghiÖp</t>
  </si>
  <si>
    <t>25</t>
  </si>
  <si>
    <t xml:space="preserve">10. Lîi nhuËn thuÇn tõ ho¹t ®éng kinh doanh </t>
  </si>
  <si>
    <t>30</t>
  </si>
  <si>
    <t xml:space="preserve"> {30 = 20+(21-22)-(24+25)}</t>
  </si>
  <si>
    <t>11. Thu nhËp kh¸c</t>
  </si>
  <si>
    <t>31</t>
  </si>
  <si>
    <t>12. Chi phÝ kh¸c</t>
  </si>
  <si>
    <t>13. Lîi nhuËn kh¸c (40=31-32)</t>
  </si>
  <si>
    <t>40</t>
  </si>
  <si>
    <t>14. Tæng lîi nhuËn tr­íc thuÕ (50=30+40)</t>
  </si>
  <si>
    <t>50</t>
  </si>
  <si>
    <t xml:space="preserve">15. Chi phÝ ThuÕ thu nhËp doanh nghiÖp ph¶i nép </t>
  </si>
  <si>
    <t>51</t>
  </si>
  <si>
    <t>16. Chi phÝ ThuÕ thu nhËp doanh nghiÖp ho·n l¹i</t>
  </si>
  <si>
    <t>52</t>
  </si>
  <si>
    <t>17. Lîi nhuËn sau thuÕ (60=50-51)</t>
  </si>
  <si>
    <t>60</t>
  </si>
  <si>
    <t>18. L·i c¬ b¶n trªn cæ phiªó</t>
  </si>
  <si>
    <t>70</t>
  </si>
  <si>
    <t xml:space="preserve">                                                                                                                                                B¾c K¹n, ngµy  18     th¸ng  1 n¨m 2013</t>
  </si>
  <si>
    <t>Ng­êi lËp biÓu</t>
  </si>
  <si>
    <t>KÕ to¸n tr­ëng</t>
  </si>
  <si>
    <t>TrÇn ThÞ YÕn</t>
  </si>
  <si>
    <t>§inh Trung HiÕu</t>
  </si>
  <si>
    <t>C«ng ty cæ phÇn kho¸ng s¶n B¾c K¹n</t>
  </si>
  <si>
    <t xml:space="preserve">B¸o c¸o l­u chuyÓn tiÒn tÖ </t>
  </si>
  <si>
    <t>(Theo ph­¬ng ph¸p gi¸n tiÕp)</t>
  </si>
  <si>
    <t>§¬n vÞ tÝnh: VND</t>
  </si>
  <si>
    <t xml:space="preserve">M· sè </t>
  </si>
  <si>
    <t xml:space="preserve">Luü kÕ tõ ®Çu n¨m ®Õn cuèi quý </t>
  </si>
  <si>
    <t>I. L­u chuyÓn tiÒn tÖ tõ ho¹t ®éng s¶n xuÊt kinh doanh</t>
  </si>
  <si>
    <t>1. Lîi nhuËn tr­íc thuÕ</t>
  </si>
  <si>
    <t xml:space="preserve">2. §iÒu chØnh cho c¸c kho¶n </t>
  </si>
  <si>
    <t xml:space="preserve"> - KhÊu hao TSC§</t>
  </si>
  <si>
    <t xml:space="preserve"> - C¸c kho¶n dù phßng</t>
  </si>
  <si>
    <t xml:space="preserve"> - L·i, lç chªnh lÖch tû gi¸ hèi ®o¸i ch­a thùc hiÖn</t>
  </si>
  <si>
    <t xml:space="preserve"> - L·i, lç ho¹t ®éng ®Çu t­</t>
  </si>
  <si>
    <t xml:space="preserve"> - Chi phÝ l·i vay</t>
  </si>
  <si>
    <t>3. Lîi nhuËn tõ H§KD tr­íc thay ®æi vèn l­u ®éng</t>
  </si>
  <si>
    <t>08</t>
  </si>
  <si>
    <t xml:space="preserve"> - T¨ng, gi¶m c¸c kho¶n ph¶i thu</t>
  </si>
  <si>
    <t>09</t>
  </si>
  <si>
    <t xml:space="preserve"> - T¨ng, gi¶m hµng tån kho</t>
  </si>
  <si>
    <t xml:space="preserve"> - T¨ng, gi¶m c¸c kho¶n ph¶i tr¶ (kh«ng kÓ l·i vay ph¶i tr¶, thuÕ TNDN)</t>
  </si>
  <si>
    <t xml:space="preserve"> - T¨ng, gi¶m chi phÝ tr¶ tr­íc</t>
  </si>
  <si>
    <t>12</t>
  </si>
  <si>
    <t xml:space="preserve"> - TiÒn l·i vay ®· tr¶</t>
  </si>
  <si>
    <t>13</t>
  </si>
  <si>
    <t xml:space="preserve">  - ThuÕ thu nhËp doanh nghiÖp ®· nép</t>
  </si>
  <si>
    <t>14</t>
  </si>
  <si>
    <t xml:space="preserve"> - TiÒn thu kh¸c tõ c¸c ho¹t ®éng s¶n xuÊt kinh doanh</t>
  </si>
  <si>
    <t>15</t>
  </si>
  <si>
    <t xml:space="preserve"> - TiÒn chi kh¸c cho ho¹t ®éng kinh doanh</t>
  </si>
  <si>
    <t>16</t>
  </si>
  <si>
    <t>L­u chuyÓn tiÒn thuÇn tõ ho¹t ®éng kinh doanh</t>
  </si>
  <si>
    <t>II. L­u chuyÓn tõ ho¹t ®éng ®Çu t­</t>
  </si>
  <si>
    <t>1. TiÒn chi ®Ó mua s¾m, x©y dùng TSC§ vµ c¸c tµi s¶n kh¸c dµi h¹n</t>
  </si>
  <si>
    <t>2. TiÒn thu tõ thanh lý, nh­îng b¸n TSC§ vµ c¸c tµi s¶n dµi h¹n kh¸c</t>
  </si>
  <si>
    <t>3. TiÒn chi ®Çu t­ gãp vèn vµo ®¬n vÞ kh¸c</t>
  </si>
  <si>
    <t>4. TiÒn thu håi ®Çu t­ gãp vèn vµo ®¬n vÞ kh¸c</t>
  </si>
  <si>
    <t>26</t>
  </si>
  <si>
    <t>5. TiÒn thu l·i cho vay, cæ tøc vµ lîi nhuËn ®­îc chia</t>
  </si>
  <si>
    <t>27</t>
  </si>
  <si>
    <t>6. TiÒn thu håi ®Çu t­ gãp vèn vµo ®¬n vÞ kh¸c</t>
  </si>
  <si>
    <t>7. TiÒn thu l·i cho vay, cæ tøc vµ lîi nhuËn ®­îc chia</t>
  </si>
  <si>
    <t>L­u chuyÓn tiÒn thuÇn tõ ho¹t ®éng ®Çu t­</t>
  </si>
  <si>
    <t>III. L­u chuyÓn tiÒn tõ ho¹t ®éng tµi chÝnh</t>
  </si>
  <si>
    <t>1. TiÒn thu tõ ph¸t hµnh cæ phiÕu, nhËn vèn gãp cña chñ SH</t>
  </si>
  <si>
    <t>2. TiÒn chi tr¶ gãp vèn cho c¸c chñ së h÷u, mua l¹i cæ phiÕu cña doanh nghiÖp ®· ph¸t hµnh</t>
  </si>
  <si>
    <t>3.TiÒn vay ng¾n h¹n, dµi h¹n nhËn ®­îc</t>
  </si>
  <si>
    <t>33</t>
  </si>
  <si>
    <t>4. TiÒn chi tr¶ nî gèc vay</t>
  </si>
  <si>
    <t>34</t>
  </si>
  <si>
    <t>5.Cæ tøc, lîi nhuËn ®· tr¶ cho chñ së h÷u</t>
  </si>
  <si>
    <t>36</t>
  </si>
  <si>
    <t>L­u chuyÓn tiÒn thuÇn tõ ho¹t ®éng tµi chÝnh</t>
  </si>
  <si>
    <t>L­u chuyÓn tiÒn thuÇn trong kú (50 = 20 + 30 + 40)</t>
  </si>
  <si>
    <t xml:space="preserve">TiÒn vµ c¸c kho¶n t­¬ng ®­¬ng tiÒn ®Çu kú         </t>
  </si>
  <si>
    <t>¶nh h­ëng cña thay ®æi tû gi¸ hèi ®o¸i quy ®æi ngo¹i tÖ</t>
  </si>
  <si>
    <t>61</t>
  </si>
  <si>
    <t>TiÒn vµ c¸c kho¶n t­¬ng ®­¬ng tiÒn cuèi kú                             (70=50 + 60)</t>
  </si>
  <si>
    <t>B¾c K¹n, ngµy  18  th¸ng  1   n¨m 2013</t>
  </si>
  <si>
    <t xml:space="preserve">               Ng­êi lËp biÓu                        KÕ to¸n tr­ëng</t>
  </si>
  <si>
    <t xml:space="preserve">Tæng gi¸m ®èc </t>
  </si>
  <si>
    <t xml:space="preserve">               TrÇn ThÞ YÕn                       §inh Trung HiÕu </t>
  </si>
  <si>
    <t xml:space="preserve">  C«ng ty cæ phÇn  kho¸ng s¶n b¾c K¹n </t>
  </si>
  <si>
    <t>ThuyÕt minh b¸o c¸o tµi chÝnh</t>
  </si>
  <si>
    <t>quý IV/2012</t>
  </si>
  <si>
    <t xml:space="preserve"> I. §Æc ®iÓm ho¹t ®éng cña doanh nghiÖp:</t>
  </si>
  <si>
    <t xml:space="preserve"> 1. H×nh thøc së h÷u vèn: Vèn gãp cña c¸c cæ ®«ng</t>
  </si>
  <si>
    <t xml:space="preserve"> 2. LÜnh vùc kinh doanh: Khai th¸c, chÕ biÕn vµ kinh doanh kho¸ng s¶n - S¶n xuÊt, kinh doanh r­îu, bia, n­íc kho¸ng.</t>
  </si>
  <si>
    <t>3. Ngµnh nghÒ kinh doanh: Khai th¸c, chÕ biÕn vµ kinh doanh kho¸ng s¶n - S¶n xuÊt, kinh doanh r­îu, bia, n­íc kho¸ng.</t>
  </si>
  <si>
    <t xml:space="preserve"> II. Niªn ®é kÕ to¸n, ®¬n vÞ tiÒn tÖ sö dông trong kÕ to¸n:</t>
  </si>
  <si>
    <t xml:space="preserve"> 1. Niªn ®é kÕ to¸n: Niªn ®é kÕ to¸n b¾t ®Çu tõ ngµy 01 th¸ng 01 vµ kÕt thóc vµo ngµy 31 th¸ng 12.</t>
  </si>
  <si>
    <t xml:space="preserve"> 2. §¬n vÞ tiÒn tÖ sö dông trong kÕ to¸n: ViÖt Nam ®ång.</t>
  </si>
  <si>
    <t xml:space="preserve"> III.ChuÈn mùc vµ chÕ ®é kÕ to¸n ¸p dông:</t>
  </si>
  <si>
    <t>1. ChÕ ®é kÕ to¸n ¸p dông theo QuyÕt ®Þnh sè 15/2006/Q§ - BTC ngµy 20 th¸ng 03 n¨m 2006 vµ c¸c chuÈn mùc kÕ to¸n ViÖt Nam.</t>
  </si>
  <si>
    <t>2. Tuyªn bè vÒ viÖc tu©n thñ ChuÈn mùc kÕ to¸n vµ ChÕ ®é kÕ to¸n.</t>
  </si>
  <si>
    <t>3. H×nh thøc sæ kÕ to¸n ¸p dông: Chøng tõ ghi sæ.</t>
  </si>
  <si>
    <t xml:space="preserve"> IV. C¸c chÝnh s¸ch kÕ to¸n ¸p dông:</t>
  </si>
  <si>
    <t>1. Nguyªn t¾c x¸c ®Þnh c¸c kho¶n tiÒn vµ t­¬ng ®­¬ng tiÒn:</t>
  </si>
  <si>
    <t>TiÒn lµ chØ tiªu tæng hîp ph¶n ¸nh toµn bé tiÒn mÆt hiÖn cã vµ tiÒn g­Ø ng©n hµng t¹i thêi ®iÓm lËp b¸o c¸o.</t>
  </si>
  <si>
    <t>2. ChÝnh s¸nh kÕ to¸n ®èi víi hµng tån kho:</t>
  </si>
  <si>
    <t xml:space="preserve">  - Nguyªn t¾c ghi nhËn hµng tån kho: Hµng tån  kho ®­îc x¸c ®Þnh trªn c¬ së gi¸ gèc bao gåm:  Chi phÝ mua, chi phÝ khai th¸c, chi phÝ chÕ biÕn vµ c¸c kho¶n chi phÝ liªn quan trùc tiÕp kh¸c ph¸t sinh ®Ó cã ®­îc hµng tån kho ë ®Þa ®iÓm vµ tr¹ng th¸i hiÖn t¹i.</t>
  </si>
  <si>
    <t xml:space="preserve">  - Ph­¬ng ph¸p x¸c ®Þnh gi¸ trÞ hµng tån kho cuèi kú: Ph­¬ng ph¸p b×nh qu©n gia quyÒn.</t>
  </si>
  <si>
    <t xml:space="preserve"> - Ph­¬ng ph¸p h¹ch to¸n hµng tån kho: Ph­¬ng ph¸p kª khai th­êng xuyªn.</t>
  </si>
  <si>
    <t xml:space="preserve"> - Ph­¬ng ph¸p trÝch lËp dù phßng gi¶m gi¸ hµng tån kho theo c¸c quy ®Þnh kÕ to¸n hiÖn hµnh.</t>
  </si>
  <si>
    <t>3.Ghi nhËn vµ khÊu hao TSC§:</t>
  </si>
  <si>
    <t xml:space="preserve"> - Nguyªn t¾c ghi nhËn TSC§ (h÷u h×nh, v« h×nh) theo nguyªn gi¸ trõ gi¸ trÞ hao mßn luü kÕ.</t>
  </si>
  <si>
    <t xml:space="preserve"> - Ph­¬ng ph¸p khÊu hao TSC§ (h÷u h×nh, v« h×nh) ¸p dông ph­¬ng ph¸p khÊu hao ®­êng th¼ng, thêi gian trÝch khÊu hao theo (Th«ng t­ sè 203/2009/TT-BTC).</t>
  </si>
  <si>
    <t>5.Nguyªn t¾c ghi nhËn c¸c kho¶n ®Çu t­ tµi chÝnh:</t>
  </si>
  <si>
    <t xml:space="preserve">  §Çu t­ vµo C«ng ty liªn kÕt, hîp ®ång hîp t¸c kinh doanh, ®Çu t­ dµi h¹n kh¸c ghi theo gi¸ trÞ ngµy gãp vèn ®Çu t­.</t>
  </si>
  <si>
    <t xml:space="preserve">11. Nguyªn t¾c ghi nhËn doanh thu: </t>
  </si>
  <si>
    <t xml:space="preserve"> - Doanh thu b¸n hµng, cung cÊp dÞch vô ®­îc ghi nhËn khi giao hµng vµ chuyÓn quyÒn së h÷u cho ng­êi mua.</t>
  </si>
  <si>
    <t xml:space="preserve"> - Doanh thu ho¹t ®éng tµi chÝnh  ®­îc ghi nhËn theo l·i tiÒn g­Ø ng©n hµng vµ l·i tõ c¸c kho¶n ®Çu t­.</t>
  </si>
  <si>
    <t>12. Nguyªn t¾c ghi nhËn chi phÝ tµi chÝnh b»ng l·i vay ng©n hµng vµ lç tõ c¸c kho¶n ®Çu t­.</t>
  </si>
  <si>
    <t>V. Th«ng tin bæ sung cho c¸c kho¶n môc tr×nh bµy trong B¶ng c©n ®èi kÕ to¸n:</t>
  </si>
  <si>
    <t>1 - TiÒn vµ c¸c kho¶n t­¬ng ®­¬ng tiÒn</t>
  </si>
  <si>
    <t xml:space="preserve">  - TiÒn mÆt </t>
  </si>
  <si>
    <t xml:space="preserve">  - TiÒn göi ng©n hµng </t>
  </si>
  <si>
    <t xml:space="preserve">  - C¸c kho¶n t­¬ng ®­¬ng tiÒn</t>
  </si>
  <si>
    <t>Céng</t>
  </si>
  <si>
    <t>3 - C¸c kho¶n ph¶i thu ng¾n h¹n kh¸c</t>
  </si>
  <si>
    <t xml:space="preserve"> - Ph¶i thu phßng kinh doanh</t>
  </si>
  <si>
    <t xml:space="preserve"> - Má vµng T©n An</t>
  </si>
  <si>
    <t xml:space="preserve"> - Ph¶i thu C«ng ty liªn doanh kim lo¹i mµu ViÖt B¾c</t>
  </si>
  <si>
    <t xml:space="preserve"> - C«ng ty cæ phÇn kho¸ng s¶n Nikko</t>
  </si>
  <si>
    <t xml:space="preserve"> - Ph¶i thu kh¸c</t>
  </si>
  <si>
    <t>4 - Hµng tån kho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</si>
  <si>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</si>
  <si>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</si>
  <si>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</si>
  <si>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SXKD dë dang</t>
  </si>
  <si>
    <t xml:space="preserve"> - Thµnh phÈm</t>
  </si>
  <si>
    <t xml:space="preserve"> - Hµng ho¸</t>
  </si>
  <si>
    <t xml:space="preserve"> - Hµng göi ®i b¸n</t>
  </si>
  <si>
    <t>Céng gi¸ gèc hµng tån kho</t>
  </si>
  <si>
    <t>5.1 - C¸c kho¶n thuÕ ph¶i thu</t>
  </si>
  <si>
    <t xml:space="preserve"> - ThuÕ GTGT cßn ®­îc khÊu trõ</t>
  </si>
  <si>
    <t>5.2 - Tµi s¶n ng¾n h¹n kh¸c</t>
  </si>
  <si>
    <t xml:space="preserve"> - T¹m øng</t>
  </si>
  <si>
    <t xml:space="preserve"> - Ký c­îc, ký ng¾n h¹n</t>
  </si>
  <si>
    <t>08 -T¨ng gi¶m tµi s¶n cè ®Þnh h÷u h×nh:</t>
  </si>
  <si>
    <t>Kho¶n môc</t>
  </si>
  <si>
    <t>Nhµ cöa</t>
  </si>
  <si>
    <t>M¸y mãc thiÕt bÞ</t>
  </si>
  <si>
    <t>Ph­¬ng tiÖn vËn t¶i truyÒn dÉn</t>
  </si>
  <si>
    <t>ThiÕt bÞ dông cô qu¶n lý</t>
  </si>
  <si>
    <t>TSC§ kh¸c</t>
  </si>
  <si>
    <t>Tæng céng</t>
  </si>
  <si>
    <t xml:space="preserve"> Nguyªn gi¸ tµi s¶n cè ®Þnh</t>
  </si>
  <si>
    <t xml:space="preserve"> Sè d­ ®Çu n¨m</t>
  </si>
  <si>
    <t xml:space="preserve"> -Mua trong kú</t>
  </si>
  <si>
    <t xml:space="preserve"> - §Çu t­ XDCB hoµn thµnh</t>
  </si>
  <si>
    <t>T¨ng kh¸c</t>
  </si>
  <si>
    <t xml:space="preserve"> - Gi¶m do ®iÒu chuyÓn</t>
  </si>
  <si>
    <t xml:space="preserve"> - Gi¶m do thanh lý </t>
  </si>
  <si>
    <t>Sè d­ cuèi kú</t>
  </si>
  <si>
    <t>Gi¸ trÞ hao mßn luü kÕ</t>
  </si>
  <si>
    <t>Sè d­ ®Çu n¨m</t>
  </si>
  <si>
    <t xml:space="preserve"> - KhÊu hao trong kú</t>
  </si>
  <si>
    <t xml:space="preserve"> - T¨ng do ®iÒu chuyÓn</t>
  </si>
  <si>
    <t xml:space="preserve"> - T¨ng kh¸c</t>
  </si>
  <si>
    <t>Gi¶m kh¸c</t>
  </si>
  <si>
    <t>Sè d­ cuèÝ kú</t>
  </si>
  <si>
    <t>Gi¸ trÞ cßn l¹i ®Çu n¨m</t>
  </si>
  <si>
    <t>Gi¸ trÞ cßn l¹i cuèi kú</t>
  </si>
  <si>
    <t>* Nguyªn gi¸ tµi s¶n ®· khÊu hao hÕt nh­ng vÉn cßn sö dông lµ: 19 868 849 073 ®ång.</t>
  </si>
  <si>
    <t xml:space="preserve"> Nguyªn gi¸ tµi s¶n cè ®Þnh v« h×nh</t>
  </si>
  <si>
    <t>Chi phÝ sö dông ®Êt</t>
  </si>
  <si>
    <t>QuyÒn khai th¸c</t>
  </si>
  <si>
    <t>PhÇn mÒn m¸y tÝnh</t>
  </si>
  <si>
    <t xml:space="preserve"> - T¨ng trong kú</t>
  </si>
  <si>
    <t xml:space="preserve"> - Gi¶m trong kú</t>
  </si>
  <si>
    <t xml:space="preserve">  Sè d­ ®Çu n¨m</t>
  </si>
  <si>
    <t xml:space="preserve"> - KhÊu hao trong n¨m</t>
  </si>
  <si>
    <t xml:space="preserve"> - ĐiÒu chØnh gi¶m</t>
  </si>
  <si>
    <t xml:space="preserve"> - Sè d­ cuèÝ  kú</t>
  </si>
  <si>
    <t xml:space="preserve"> - Gi¸ trÞ cßn l¹i ®Çu n¨m</t>
  </si>
  <si>
    <t xml:space="preserve"> - Gi¸ trÞ cßn l¹i cuèi kú</t>
  </si>
  <si>
    <t>11. Chi phÝ x©y dùng c¬ b¶n dë dang</t>
  </si>
  <si>
    <t>§Çu n¨m</t>
  </si>
  <si>
    <t xml:space="preserve">  - Tæng chi phÝ x©y dùng c¬ b¶n dë dang</t>
  </si>
  <si>
    <t xml:space="preserve">Trong ®ã: </t>
  </si>
  <si>
    <t xml:space="preserve">  + Nhµ m¸y luyÖn ch×</t>
  </si>
  <si>
    <t xml:space="preserve"> + Söa ch÷a XN bét kÏm « xÝt</t>
  </si>
  <si>
    <t xml:space="preserve"> + X­ëng in phun mê</t>
  </si>
  <si>
    <t xml:space="preserve"> + Dù ¸n xö lý chÊt th¶i r¾n</t>
  </si>
  <si>
    <t xml:space="preserve"> + Chi phÝ lµm ®­êng, c«ng, s©n,  ®Ëp vµ tr¹m b¬m, ®Òn bï më réng XN tuyÓn kho¸ng</t>
  </si>
  <si>
    <t xml:space="preserve"> + Chi phÝ söa ch÷a lín XN tuyÓn kho¸ng</t>
  </si>
  <si>
    <t xml:space="preserve"> + Dù ¸n  Nhµ m¸y xi m¨ng Chî Míi</t>
  </si>
  <si>
    <t xml:space="preserve"> + §iÓm má Nµ Duång, Tñm Tã, Nµ Kh¾t</t>
  </si>
  <si>
    <t xml:space="preserve"> + Chi phÝ ®µo lß 313 vµ Boong ke 320, lß 326</t>
  </si>
  <si>
    <t xml:space="preserve"> + Dù ¸n má vµng P¸c L¹ng </t>
  </si>
  <si>
    <t xml:space="preserve"> + Më réng NMCBRQ </t>
  </si>
  <si>
    <t xml:space="preserve">  + C¶i t¹o V¨n phßng cò thµnh TTDV</t>
  </si>
  <si>
    <t xml:space="preserve">  + HÇm r­îu </t>
  </si>
  <si>
    <t xml:space="preserve"> + Dù ¸n Má ®ång B¶n me CHDN ND Lµo</t>
  </si>
  <si>
    <t>13.1 §Çu t­ vµo c¸c C«ng ty con</t>
  </si>
  <si>
    <t xml:space="preserve"> Sè ®Çu n¨m</t>
  </si>
  <si>
    <t xml:space="preserve"> - C«ng ty TNHH Ho¶ Thiªn</t>
  </si>
  <si>
    <t>13.2 §Çu t­ vµo c«ng ty liªn doanh, liªn kÕt</t>
  </si>
  <si>
    <t xml:space="preserve"> - C«ng ty cæ phÇn ®Çu t­ th­¬ng m¹i vµ du lÞch B¾c Th¸i</t>
  </si>
  <si>
    <t xml:space="preserve"> Céng</t>
  </si>
  <si>
    <t>13.3 §Çu t­ dµi h¹n kh¸c</t>
  </si>
  <si>
    <t xml:space="preserve"> - Dù ¸n ®Çu t­ khai th¸c kho¸ng s¶n bªn Lµo</t>
  </si>
  <si>
    <t xml:space="preserve"> - Tæng C«ng ty cæ phÇn kho¸ng s¶n luyÖn kim B¾c K¹n</t>
  </si>
  <si>
    <t>18. C¸c kho¶n ph¶i tr¶, ph¶i nép kh¸c</t>
  </si>
  <si>
    <t xml:space="preserve">           Sè ®Çu n¨m</t>
  </si>
  <si>
    <t xml:space="preserve"> + BHXH, BHYT, KPC§, BHTN</t>
  </si>
  <si>
    <t xml:space="preserve"> + C¸c kho¶n ph¶i tr¶, ph¶i nép kh¸c</t>
  </si>
  <si>
    <t xml:space="preserve">   Thu tiÒn hoµn thæ Má Vµng T©n An</t>
  </si>
  <si>
    <t xml:space="preserve">  Ph¶i tr¶ ph¶i C«ng ty liªn doanh kim lo¹i ViÖt B¾c </t>
  </si>
  <si>
    <t xml:space="preserve"> TiÒn cæ tøc ph¶i tr¶</t>
  </si>
  <si>
    <t xml:space="preserve">  TiÒn ®Æt cäc dù ¸n má vµng P¸c L¹ng</t>
  </si>
  <si>
    <t xml:space="preserve"> C¸c kho¶n kh¸c</t>
  </si>
  <si>
    <t>Tæng</t>
  </si>
  <si>
    <t xml:space="preserve"> 22. Vèn chñ së h÷u</t>
  </si>
  <si>
    <t xml:space="preserve">Sè ®Çu n¨m </t>
  </si>
  <si>
    <t>T¨ng trong n¨m</t>
  </si>
  <si>
    <t>Gi¶m trong n¨m</t>
  </si>
  <si>
    <t>Tån cuèi n¨m</t>
  </si>
  <si>
    <t xml:space="preserve"> + Vèn ®Çu t­ cña chñ së h÷u</t>
  </si>
  <si>
    <t xml:space="preserve"> + ThÆng d­ vèn cæ phÇn</t>
  </si>
  <si>
    <t xml:space="preserve"> + Cæ phiÕu quü</t>
  </si>
  <si>
    <t xml:space="preserve"> + Quü ®Çu t­ ph¸t triÓn</t>
  </si>
  <si>
    <t xml:space="preserve"> + Quü dù phßng tµi chÝnh</t>
  </si>
  <si>
    <t xml:space="preserve"> + Lîi nhuËn ch­a ph©n phèi</t>
  </si>
  <si>
    <t>* Sè l­îng cæ phiÕu quü: 561 500 cæ phiÕu.</t>
  </si>
  <si>
    <t xml:space="preserve">                                                                                       B¾c K¹n, ngµy   18   th¸ng  01   n¨m 2013</t>
  </si>
  <si>
    <t xml:space="preserve">Ng­êi lËp biÓu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</si>
</sst>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#"/>
    <numFmt numFmtId="165" formatCode="###\ ###\ ###\ ###\ ###\ ###"/>
    <numFmt numFmtId="166" formatCode="###\ ###\ ###\ ###\ ###"/>
    <numFmt numFmtId="167" formatCode="###,###,###,###,###"/>
    <numFmt numFmtId="168" formatCode="###\ ###\ ###\ ###"/>
    <numFmt numFmtId="169" formatCode="\ * #,##0\ \);\ * \(#,##0\);\ \(* &quot;-&quot;\ \);\ \(@\ \)"/>
  </numFmts>
  <fonts count="70">
    <font>
      <sz val="12"/>
      <name val=".VnTime"/>
      <family val="0"/>
    </font>
    <font>
      <sz val="12"/>
      <color indexed="8"/>
      <name val=".VnTimeH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4"/>
      <color indexed="8"/>
      <name val="MS Sans Serif"/>
      <family val="0"/>
    </font>
    <font>
      <b/>
      <sz val="14"/>
      <color indexed="8"/>
      <name val=".VnArialH"/>
      <family val="2"/>
    </font>
    <font>
      <b/>
      <sz val="12"/>
      <color indexed="8"/>
      <name val=".VnTime"/>
      <family val="2"/>
    </font>
    <font>
      <sz val="12"/>
      <color indexed="8"/>
      <name val="MS Sans Serif"/>
      <family val="0"/>
    </font>
    <font>
      <i/>
      <sz val="12"/>
      <color indexed="8"/>
      <name val=".VnArial"/>
      <family val="2"/>
    </font>
    <font>
      <sz val="12"/>
      <color indexed="8"/>
      <name val=".VnArial"/>
      <family val="0"/>
    </font>
    <font>
      <b/>
      <sz val="12"/>
      <color indexed="8"/>
      <name val="Arial"/>
      <family val="2"/>
    </font>
    <font>
      <b/>
      <sz val="12"/>
      <color indexed="8"/>
      <name val=".VnArial"/>
      <family val="0"/>
    </font>
    <font>
      <b/>
      <sz val="12"/>
      <color indexed="8"/>
      <name val=".VnArialH"/>
      <family val="2"/>
    </font>
    <font>
      <b/>
      <sz val="14"/>
      <color indexed="8"/>
      <name val="MS Sans Serif"/>
      <family val="0"/>
    </font>
    <font>
      <sz val="12"/>
      <name val="Times New Roman"/>
      <family val="1"/>
    </font>
    <font>
      <b/>
      <sz val="12"/>
      <color indexed="8"/>
      <name val="MS Sans Serif"/>
      <family val="0"/>
    </font>
    <font>
      <b/>
      <sz val="12"/>
      <name val=".VnTimeH"/>
      <family val="2"/>
    </font>
    <font>
      <b/>
      <sz val="11"/>
      <name val=".VnTimeH"/>
      <family val="2"/>
    </font>
    <font>
      <b/>
      <sz val="14"/>
      <name val=".VnTimeH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.VnTime"/>
      <family val="0"/>
    </font>
    <font>
      <i/>
      <sz val="12"/>
      <name val="Arial"/>
      <family val="2"/>
    </font>
    <font>
      <sz val="14"/>
      <name val=".VnTime"/>
      <family val="2"/>
    </font>
    <font>
      <i/>
      <sz val="14"/>
      <name val=".VnTime"/>
      <family val="2"/>
    </font>
    <font>
      <b/>
      <sz val="14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b/>
      <sz val="10"/>
      <name val=".VnTim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.VnTime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164" fontId="3" fillId="0" borderId="0" xfId="42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42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65" fontId="10" fillId="0" borderId="11" xfId="42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166" fontId="14" fillId="0" borderId="0" xfId="0" applyNumberFormat="1" applyFont="1" applyAlignment="1">
      <alignment/>
    </xf>
    <xf numFmtId="165" fontId="3" fillId="0" borderId="12" xfId="42" applyNumberFormat="1" applyFont="1" applyBorder="1" applyAlignment="1">
      <alignment vertical="center" wrapText="1"/>
    </xf>
    <xf numFmtId="166" fontId="0" fillId="0" borderId="0" xfId="0" applyNumberFormat="1" applyFont="1" applyAlignment="1">
      <alignment/>
    </xf>
    <xf numFmtId="0" fontId="9" fillId="0" borderId="13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Border="1" applyAlignment="1">
      <alignment vertical="center" wrapText="1"/>
    </xf>
    <xf numFmtId="165" fontId="3" fillId="0" borderId="13" xfId="0" applyNumberFormat="1" applyFont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vertical="center" wrapText="1"/>
    </xf>
    <xf numFmtId="165" fontId="3" fillId="0" borderId="11" xfId="0" applyNumberFormat="1" applyFont="1" applyBorder="1" applyAlignment="1">
      <alignment vertical="center" wrapText="1"/>
    </xf>
    <xf numFmtId="41" fontId="4" fillId="0" borderId="0" xfId="0" applyNumberFormat="1" applyFont="1" applyAlignment="1">
      <alignment vertical="center" wrapText="1"/>
    </xf>
    <xf numFmtId="165" fontId="15" fillId="0" borderId="12" xfId="0" applyNumberFormat="1" applyFont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0" fillId="0" borderId="0" xfId="42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6" fontId="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right" vertical="center" wrapText="1"/>
    </xf>
    <xf numFmtId="49" fontId="17" fillId="0" borderId="0" xfId="0" applyNumberFormat="1" applyFont="1" applyAlignment="1">
      <alignment horizontal="left" vertical="center" wrapText="1"/>
    </xf>
    <xf numFmtId="16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right" vertical="center" wrapText="1"/>
    </xf>
    <xf numFmtId="166" fontId="0" fillId="0" borderId="0" xfId="0" applyNumberFormat="1" applyBorder="1" applyAlignment="1">
      <alignment horizontal="left" vertical="center" wrapText="1"/>
    </xf>
    <xf numFmtId="49" fontId="20" fillId="0" borderId="12" xfId="0" applyNumberFormat="1" applyFont="1" applyBorder="1" applyAlignment="1">
      <alignment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66" fontId="21" fillId="0" borderId="12" xfId="0" applyNumberFormat="1" applyFont="1" applyBorder="1" applyAlignment="1">
      <alignment horizontal="right" vertical="center" wrapText="1"/>
    </xf>
    <xf numFmtId="49" fontId="0" fillId="0" borderId="12" xfId="0" applyNumberFormat="1" applyFont="1" applyBorder="1" applyAlignment="1">
      <alignment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166" fontId="22" fillId="0" borderId="12" xfId="0" applyNumberFormat="1" applyFont="1" applyBorder="1" applyAlignment="1">
      <alignment horizontal="right" vertical="center" wrapText="1"/>
    </xf>
    <xf numFmtId="166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1" fontId="21" fillId="0" borderId="12" xfId="0" applyNumberFormat="1" applyFont="1" applyBorder="1" applyAlignment="1">
      <alignment vertical="center" wrapText="1"/>
    </xf>
    <xf numFmtId="166" fontId="24" fillId="0" borderId="12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6" fontId="22" fillId="0" borderId="16" xfId="0" applyNumberFormat="1" applyFont="1" applyBorder="1" applyAlignment="1">
      <alignment horizontal="right" vertical="center" wrapText="1"/>
    </xf>
    <xf numFmtId="41" fontId="22" fillId="0" borderId="12" xfId="0" applyNumberFormat="1" applyFont="1" applyBorder="1" applyAlignment="1">
      <alignment vertical="center" wrapText="1"/>
    </xf>
    <xf numFmtId="41" fontId="21" fillId="0" borderId="17" xfId="0" applyNumberFormat="1" applyFont="1" applyBorder="1" applyAlignment="1">
      <alignment vertical="center" wrapText="1"/>
    </xf>
    <xf numFmtId="41" fontId="21" fillId="0" borderId="12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vertical="center" wrapText="1"/>
    </xf>
    <xf numFmtId="41" fontId="22" fillId="0" borderId="12" xfId="0" applyNumberFormat="1" applyFont="1" applyBorder="1" applyAlignment="1">
      <alignment horizontal="right" vertical="center" wrapText="1"/>
    </xf>
    <xf numFmtId="49" fontId="20" fillId="0" borderId="13" xfId="0" applyNumberFormat="1" applyFont="1" applyBorder="1" applyAlignment="1">
      <alignment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1" fontId="21" fillId="0" borderId="13" xfId="0" applyNumberFormat="1" applyFont="1" applyBorder="1" applyAlignment="1">
      <alignment horizontal="right" vertical="center" wrapText="1"/>
    </xf>
    <xf numFmtId="1" fontId="21" fillId="0" borderId="13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166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1" fontId="20" fillId="0" borderId="0" xfId="0" applyNumberFormat="1" applyFont="1" applyAlignment="1">
      <alignment horizontal="right" vertical="center" wrapText="1"/>
    </xf>
    <xf numFmtId="41" fontId="20" fillId="0" borderId="0" xfId="0" applyNumberFormat="1" applyFont="1" applyAlignment="1">
      <alignment vertical="center" wrapText="1"/>
    </xf>
    <xf numFmtId="41" fontId="20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68" fontId="0" fillId="0" borderId="0" xfId="0" applyNumberFormat="1" applyAlignment="1">
      <alignment horizontal="right" vertical="center" wrapText="1"/>
    </xf>
    <xf numFmtId="167" fontId="0" fillId="0" borderId="0" xfId="0" applyNumberFormat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67" fontId="28" fillId="0" borderId="11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168" fontId="27" fillId="0" borderId="11" xfId="0" applyNumberFormat="1" applyFont="1" applyBorder="1" applyAlignment="1">
      <alignment vertical="center" wrapText="1"/>
    </xf>
    <xf numFmtId="167" fontId="28" fillId="0" borderId="12" xfId="0" applyNumberFormat="1" applyFont="1" applyBorder="1" applyAlignment="1">
      <alignment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168" fontId="20" fillId="0" borderId="12" xfId="0" applyNumberFormat="1" applyFont="1" applyBorder="1" applyAlignment="1">
      <alignment vertical="center" wrapText="1"/>
    </xf>
    <xf numFmtId="167" fontId="29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68" fontId="22" fillId="0" borderId="12" xfId="0" applyNumberFormat="1" applyFont="1" applyBorder="1" applyAlignment="1">
      <alignment horizontal="right" vertical="center" wrapText="1"/>
    </xf>
    <xf numFmtId="168" fontId="0" fillId="0" borderId="12" xfId="0" applyNumberFormat="1" applyFont="1" applyBorder="1" applyAlignment="1">
      <alignment vertical="center" wrapText="1"/>
    </xf>
    <xf numFmtId="168" fontId="0" fillId="0" borderId="12" xfId="0" applyNumberFormat="1" applyBorder="1" applyAlignment="1">
      <alignment vertical="center" wrapText="1"/>
    </xf>
    <xf numFmtId="41" fontId="0" fillId="0" borderId="12" xfId="0" applyNumberFormat="1" applyBorder="1" applyAlignment="1">
      <alignment vertical="center" wrapText="1"/>
    </xf>
    <xf numFmtId="169" fontId="22" fillId="0" borderId="12" xfId="0" applyNumberFormat="1" applyFont="1" applyBorder="1" applyAlignment="1">
      <alignment horizontal="right" vertical="center" wrapText="1"/>
    </xf>
    <xf numFmtId="168" fontId="21" fillId="0" borderId="12" xfId="0" applyNumberFormat="1" applyFont="1" applyBorder="1" applyAlignment="1">
      <alignment horizontal="right" vertical="center" wrapText="1"/>
    </xf>
    <xf numFmtId="167" fontId="0" fillId="0" borderId="12" xfId="0" applyNumberFormat="1" applyFont="1" applyBorder="1" applyAlignment="1">
      <alignment horizontal="center" vertical="center" wrapText="1"/>
    </xf>
    <xf numFmtId="169" fontId="21" fillId="0" borderId="12" xfId="0" applyNumberFormat="1" applyFont="1" applyBorder="1" applyAlignment="1">
      <alignment horizontal="right" vertical="center" wrapText="1"/>
    </xf>
    <xf numFmtId="168" fontId="27" fillId="0" borderId="12" xfId="0" applyNumberFormat="1" applyFont="1" applyBorder="1" applyAlignment="1">
      <alignment vertical="center" wrapText="1"/>
    </xf>
    <xf numFmtId="168" fontId="0" fillId="0" borderId="12" xfId="0" applyNumberFormat="1" applyBorder="1" applyAlignment="1">
      <alignment horizontal="right" vertical="center" wrapText="1"/>
    </xf>
    <xf numFmtId="167" fontId="29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68" fontId="22" fillId="0" borderId="13" xfId="0" applyNumberFormat="1" applyFont="1" applyBorder="1" applyAlignment="1">
      <alignment horizontal="right" vertical="center" wrapText="1"/>
    </xf>
    <xf numFmtId="167" fontId="29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8" fontId="22" fillId="0" borderId="11" xfId="0" applyNumberFormat="1" applyFont="1" applyBorder="1" applyAlignment="1">
      <alignment horizontal="right" vertical="center" wrapText="1"/>
    </xf>
    <xf numFmtId="169" fontId="22" fillId="0" borderId="11" xfId="0" applyNumberFormat="1" applyFont="1" applyBorder="1" applyAlignment="1">
      <alignment horizontal="right" vertical="center" wrapText="1"/>
    </xf>
    <xf numFmtId="168" fontId="0" fillId="0" borderId="0" xfId="0" applyNumberFormat="1" applyAlignment="1">
      <alignment vertical="center" wrapText="1"/>
    </xf>
    <xf numFmtId="169" fontId="0" fillId="0" borderId="0" xfId="0" applyNumberFormat="1" applyAlignment="1">
      <alignment vertical="center" wrapText="1"/>
    </xf>
    <xf numFmtId="168" fontId="25" fillId="0" borderId="12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67" fontId="28" fillId="0" borderId="13" xfId="0" applyNumberFormat="1" applyFont="1" applyBorder="1" applyAlignment="1">
      <alignment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168" fontId="21" fillId="0" borderId="13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168" fontId="20" fillId="0" borderId="0" xfId="0" applyNumberFormat="1" applyFont="1" applyAlignment="1">
      <alignment vertical="center" wrapText="1"/>
    </xf>
    <xf numFmtId="168" fontId="20" fillId="0" borderId="0" xfId="0" applyNumberFormat="1" applyFont="1" applyAlignment="1">
      <alignment horizontal="right" vertical="center" wrapText="1"/>
    </xf>
    <xf numFmtId="167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166" fontId="22" fillId="0" borderId="19" xfId="0" applyNumberFormat="1" applyFont="1" applyBorder="1" applyAlignment="1">
      <alignment horizontal="right" vertical="center" wrapText="1"/>
    </xf>
    <xf numFmtId="166" fontId="22" fillId="0" borderId="20" xfId="0" applyNumberFormat="1" applyFont="1" applyBorder="1" applyAlignment="1">
      <alignment horizontal="right" vertical="center" wrapText="1"/>
    </xf>
    <xf numFmtId="0" fontId="20" fillId="0" borderId="21" xfId="0" applyFont="1" applyBorder="1" applyAlignment="1">
      <alignment horizontal="center" vertical="center" wrapText="1"/>
    </xf>
    <xf numFmtId="166" fontId="0" fillId="0" borderId="21" xfId="0" applyNumberFormat="1" applyFont="1" applyBorder="1" applyAlignment="1">
      <alignment horizontal="right" vertical="center" wrapText="1"/>
    </xf>
    <xf numFmtId="166" fontId="0" fillId="0" borderId="22" xfId="0" applyNumberFormat="1" applyFont="1" applyBorder="1" applyAlignment="1">
      <alignment horizontal="right"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166" fontId="20" fillId="0" borderId="21" xfId="0" applyNumberFormat="1" applyFont="1" applyBorder="1" applyAlignment="1">
      <alignment horizontal="right" vertical="center" wrapText="1"/>
    </xf>
    <xf numFmtId="166" fontId="20" fillId="0" borderId="22" xfId="0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166" fontId="20" fillId="0" borderId="2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66" fontId="20" fillId="0" borderId="0" xfId="0" applyNumberFormat="1" applyFont="1" applyBorder="1" applyAlignment="1">
      <alignment horizontal="right" vertical="center" wrapText="1"/>
    </xf>
    <xf numFmtId="166" fontId="0" fillId="0" borderId="27" xfId="0" applyNumberFormat="1" applyFont="1" applyBorder="1" applyAlignment="1">
      <alignment vertical="center" wrapText="1"/>
    </xf>
    <xf numFmtId="166" fontId="0" fillId="0" borderId="28" xfId="0" applyNumberFormat="1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66" fontId="30" fillId="0" borderId="12" xfId="55" applyNumberFormat="1" applyFont="1" applyBorder="1" applyAlignment="1">
      <alignment horizontal="right" vertical="center" wrapText="1"/>
      <protection/>
    </xf>
    <xf numFmtId="166" fontId="30" fillId="0" borderId="12" xfId="55" applyNumberFormat="1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23" fillId="0" borderId="0" xfId="55" applyFont="1" applyAlignment="1">
      <alignment vertical="center" wrapText="1"/>
      <protection/>
    </xf>
    <xf numFmtId="166" fontId="23" fillId="0" borderId="12" xfId="55" applyNumberFormat="1" applyFont="1" applyBorder="1" applyAlignment="1">
      <alignment vertical="center" wrapText="1"/>
      <protection/>
    </xf>
    <xf numFmtId="166" fontId="23" fillId="0" borderId="12" xfId="55" applyNumberFormat="1" applyFont="1" applyBorder="1" applyAlignment="1">
      <alignment horizontal="right" vertical="center" wrapText="1"/>
      <protection/>
    </xf>
    <xf numFmtId="0" fontId="29" fillId="0" borderId="12" xfId="0" applyFont="1" applyBorder="1" applyAlignment="1">
      <alignment vertical="center" wrapText="1"/>
    </xf>
    <xf numFmtId="168" fontId="23" fillId="0" borderId="12" xfId="55" applyNumberFormat="1" applyFont="1" applyBorder="1" applyAlignment="1">
      <alignment vertical="center" wrapText="1"/>
      <protection/>
    </xf>
    <xf numFmtId="168" fontId="23" fillId="0" borderId="12" xfId="55" applyNumberFormat="1" applyFont="1" applyBorder="1" applyAlignment="1">
      <alignment horizontal="right" vertical="center" wrapText="1"/>
      <protection/>
    </xf>
    <xf numFmtId="0" fontId="20" fillId="0" borderId="13" xfId="0" applyFont="1" applyBorder="1" applyAlignment="1">
      <alignment vertical="center" wrapText="1"/>
    </xf>
    <xf numFmtId="168" fontId="30" fillId="0" borderId="13" xfId="55" applyNumberFormat="1" applyFont="1" applyBorder="1" applyAlignment="1">
      <alignment vertical="center" wrapText="1"/>
      <protection/>
    </xf>
    <xf numFmtId="166" fontId="30" fillId="0" borderId="13" xfId="55" applyNumberFormat="1" applyFont="1" applyBorder="1" applyAlignment="1">
      <alignment vertical="center" wrapText="1"/>
      <protection/>
    </xf>
    <xf numFmtId="168" fontId="20" fillId="0" borderId="0" xfId="0" applyNumberFormat="1" applyFont="1" applyBorder="1" applyAlignment="1">
      <alignment vertical="center" wrapText="1"/>
    </xf>
    <xf numFmtId="166" fontId="20" fillId="0" borderId="0" xfId="0" applyNumberFormat="1" applyFont="1" applyBorder="1" applyAlignment="1">
      <alignment vertical="center" wrapText="1"/>
    </xf>
    <xf numFmtId="166" fontId="20" fillId="0" borderId="14" xfId="0" applyNumberFormat="1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168" fontId="31" fillId="0" borderId="11" xfId="0" applyNumberFormat="1" applyFont="1" applyBorder="1" applyAlignment="1">
      <alignment vertical="center" wrapText="1"/>
    </xf>
    <xf numFmtId="166" fontId="32" fillId="0" borderId="12" xfId="0" applyNumberFormat="1" applyFont="1" applyBorder="1" applyAlignment="1">
      <alignment vertical="center" wrapText="1"/>
    </xf>
    <xf numFmtId="166" fontId="31" fillId="0" borderId="12" xfId="0" applyNumberFormat="1" applyFont="1" applyBorder="1" applyAlignment="1">
      <alignment vertical="center" wrapText="1"/>
    </xf>
    <xf numFmtId="166" fontId="31" fillId="0" borderId="15" xfId="0" applyNumberFormat="1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8" fontId="31" fillId="0" borderId="12" xfId="0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166" fontId="31" fillId="0" borderId="13" xfId="0" applyNumberFormat="1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166" fontId="30" fillId="0" borderId="0" xfId="0" applyNumberFormat="1" applyFont="1" applyBorder="1" applyAlignment="1">
      <alignment vertical="center" wrapText="1"/>
    </xf>
    <xf numFmtId="166" fontId="30" fillId="0" borderId="0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vertical="center" wrapText="1"/>
    </xf>
    <xf numFmtId="166" fontId="20" fillId="0" borderId="29" xfId="0" applyNumberFormat="1" applyFont="1" applyBorder="1" applyAlignment="1">
      <alignment horizontal="center" vertical="center" wrapText="1"/>
    </xf>
    <xf numFmtId="166" fontId="20" fillId="0" borderId="11" xfId="0" applyNumberFormat="1" applyFont="1" applyBorder="1" applyAlignment="1">
      <alignment horizontal="center" vertical="center" wrapText="1"/>
    </xf>
    <xf numFmtId="166" fontId="34" fillId="0" borderId="19" xfId="0" applyNumberFormat="1" applyFont="1" applyBorder="1" applyAlignment="1">
      <alignment vertical="center" wrapText="1"/>
    </xf>
    <xf numFmtId="166" fontId="34" fillId="0" borderId="12" xfId="0" applyNumberFormat="1" applyFont="1" applyBorder="1" applyAlignment="1">
      <alignment vertical="center" wrapText="1"/>
    </xf>
    <xf numFmtId="166" fontId="35" fillId="0" borderId="19" xfId="0" applyNumberFormat="1" applyFont="1" applyBorder="1" applyAlignment="1">
      <alignment vertical="center" wrapText="1"/>
    </xf>
    <xf numFmtId="166" fontId="35" fillId="0" borderId="25" xfId="0" applyNumberFormat="1" applyFont="1" applyBorder="1" applyAlignment="1">
      <alignment horizontal="right" vertical="center" wrapText="1"/>
    </xf>
    <xf numFmtId="166" fontId="35" fillId="0" borderId="20" xfId="0" applyNumberFormat="1" applyFont="1" applyBorder="1" applyAlignment="1">
      <alignment horizontal="right" vertical="center" wrapText="1"/>
    </xf>
    <xf numFmtId="166" fontId="35" fillId="0" borderId="12" xfId="0" applyNumberFormat="1" applyFont="1" applyBorder="1" applyAlignment="1">
      <alignment vertical="center" wrapText="1"/>
    </xf>
    <xf numFmtId="166" fontId="35" fillId="0" borderId="25" xfId="0" applyNumberFormat="1" applyFont="1" applyBorder="1" applyAlignment="1">
      <alignment vertical="center" wrapText="1"/>
    </xf>
    <xf numFmtId="166" fontId="35" fillId="0" borderId="20" xfId="0" applyNumberFormat="1" applyFont="1" applyBorder="1" applyAlignment="1">
      <alignment vertical="center" wrapText="1"/>
    </xf>
    <xf numFmtId="166" fontId="34" fillId="0" borderId="30" xfId="0" applyNumberFormat="1" applyFont="1" applyBorder="1" applyAlignment="1">
      <alignment vertical="center" wrapText="1"/>
    </xf>
    <xf numFmtId="166" fontId="35" fillId="0" borderId="11" xfId="0" applyNumberFormat="1" applyFont="1" applyBorder="1" applyAlignment="1">
      <alignment vertical="center" wrapText="1"/>
    </xf>
    <xf numFmtId="166" fontId="34" fillId="0" borderId="29" xfId="0" applyNumberFormat="1" applyFont="1" applyBorder="1" applyAlignment="1">
      <alignment horizontal="right" vertical="center" wrapText="1"/>
    </xf>
    <xf numFmtId="166" fontId="34" fillId="0" borderId="11" xfId="0" applyNumberFormat="1" applyFont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166" fontId="34" fillId="0" borderId="19" xfId="0" applyNumberFormat="1" applyFont="1" applyBorder="1" applyAlignment="1">
      <alignment horizontal="right" vertical="center" wrapText="1"/>
    </xf>
    <xf numFmtId="0" fontId="20" fillId="0" borderId="26" xfId="0" applyFont="1" applyBorder="1" applyAlignment="1">
      <alignment horizontal="left" vertical="center" wrapText="1"/>
    </xf>
    <xf numFmtId="166" fontId="34" fillId="0" borderId="13" xfId="0" applyNumberFormat="1" applyFont="1" applyBorder="1" applyAlignment="1">
      <alignment vertical="center" wrapText="1"/>
    </xf>
    <xf numFmtId="166" fontId="34" fillId="0" borderId="30" xfId="0" applyNumberFormat="1" applyFont="1" applyBorder="1" applyAlignment="1">
      <alignment horizontal="righ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166" fontId="20" fillId="0" borderId="32" xfId="0" applyNumberFormat="1" applyFont="1" applyBorder="1" applyAlignment="1">
      <alignment vertical="center" wrapText="1"/>
    </xf>
    <xf numFmtId="166" fontId="21" fillId="0" borderId="19" xfId="0" applyNumberFormat="1" applyFont="1" applyBorder="1" applyAlignment="1">
      <alignment horizontal="right" vertical="center" wrapText="1"/>
    </xf>
    <xf numFmtId="166" fontId="21" fillId="0" borderId="20" xfId="0" applyNumberFormat="1" applyFont="1" applyBorder="1" applyAlignment="1">
      <alignment horizontal="right" vertical="center" wrapText="1"/>
    </xf>
    <xf numFmtId="166" fontId="0" fillId="0" borderId="0" xfId="0" applyNumberFormat="1" applyFont="1" applyAlignment="1">
      <alignment vertical="center" wrapText="1"/>
    </xf>
    <xf numFmtId="166" fontId="0" fillId="0" borderId="19" xfId="0" applyNumberFormat="1" applyFont="1" applyBorder="1" applyAlignment="1">
      <alignment horizontal="right" vertical="center" wrapText="1"/>
    </xf>
    <xf numFmtId="166" fontId="0" fillId="0" borderId="20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166" fontId="0" fillId="0" borderId="24" xfId="0" applyNumberFormat="1" applyFont="1" applyBorder="1" applyAlignment="1">
      <alignment horizontal="right" vertical="center" wrapText="1"/>
    </xf>
    <xf numFmtId="0" fontId="20" fillId="0" borderId="31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166" fontId="20" fillId="0" borderId="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166" fontId="22" fillId="0" borderId="12" xfId="0" applyNumberFormat="1" applyFont="1" applyBorder="1" applyAlignment="1">
      <alignment vertical="center" wrapText="1"/>
    </xf>
    <xf numFmtId="166" fontId="24" fillId="0" borderId="12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6" fontId="21" fillId="0" borderId="12" xfId="0" applyNumberFormat="1" applyFont="1" applyBorder="1" applyAlignment="1">
      <alignment vertical="center" wrapText="1"/>
    </xf>
    <xf numFmtId="166" fontId="22" fillId="0" borderId="17" xfId="0" applyNumberFormat="1" applyFont="1" applyBorder="1" applyAlignment="1">
      <alignment vertical="center" wrapText="1"/>
    </xf>
    <xf numFmtId="166" fontId="21" fillId="0" borderId="13" xfId="0" applyNumberFormat="1" applyFont="1" applyBorder="1" applyAlignment="1">
      <alignment vertical="center" wrapText="1"/>
    </xf>
    <xf numFmtId="2" fontId="20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1" fontId="19" fillId="0" borderId="2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1" fontId="20" fillId="0" borderId="0" xfId="0" applyNumberFormat="1" applyFont="1" applyAlignment="1">
      <alignment horizontal="center" vertical="center" wrapText="1"/>
    </xf>
    <xf numFmtId="41" fontId="26" fillId="0" borderId="14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167" fontId="16" fillId="0" borderId="0" xfId="0" applyNumberFormat="1" applyFont="1" applyAlignment="1">
      <alignment horizontal="left" vertical="center" wrapText="1"/>
    </xf>
    <xf numFmtId="167" fontId="18" fillId="0" borderId="0" xfId="0" applyNumberFormat="1" applyFont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 wrapText="1"/>
    </xf>
    <xf numFmtId="167" fontId="25" fillId="0" borderId="0" xfId="0" applyNumberFormat="1" applyFont="1" applyAlignment="1">
      <alignment horizontal="center" vertical="center" wrapText="1"/>
    </xf>
    <xf numFmtId="167" fontId="20" fillId="0" borderId="0" xfId="0" applyNumberFormat="1" applyFont="1" applyAlignment="1">
      <alignment horizontal="left" vertical="center" wrapText="1"/>
    </xf>
    <xf numFmtId="168" fontId="20" fillId="0" borderId="0" xfId="0" applyNumberFormat="1" applyFont="1" applyAlignment="1">
      <alignment horizontal="center" vertical="center" wrapText="1"/>
    </xf>
    <xf numFmtId="167" fontId="19" fillId="0" borderId="24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166" fontId="22" fillId="0" borderId="37" xfId="0" applyNumberFormat="1" applyFont="1" applyBorder="1" applyAlignment="1">
      <alignment horizontal="right" vertical="center" wrapText="1"/>
    </xf>
    <xf numFmtId="166" fontId="22" fillId="0" borderId="18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166" fontId="22" fillId="0" borderId="19" xfId="0" applyNumberFormat="1" applyFont="1" applyBorder="1" applyAlignment="1">
      <alignment horizontal="right" vertical="center" wrapText="1"/>
    </xf>
    <xf numFmtId="166" fontId="22" fillId="0" borderId="20" xfId="0" applyNumberFormat="1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vertical="center" wrapText="1"/>
    </xf>
    <xf numFmtId="166" fontId="21" fillId="0" borderId="38" xfId="0" applyNumberFormat="1" applyFont="1" applyBorder="1" applyAlignment="1">
      <alignment horizontal="right" vertical="center" wrapText="1"/>
    </xf>
    <xf numFmtId="166" fontId="21" fillId="0" borderId="23" xfId="0" applyNumberFormat="1" applyFont="1" applyBorder="1" applyAlignment="1">
      <alignment horizontal="right" vertical="center" wrapText="1"/>
    </xf>
    <xf numFmtId="166" fontId="21" fillId="0" borderId="30" xfId="0" applyNumberFormat="1" applyFont="1" applyBorder="1" applyAlignment="1">
      <alignment horizontal="right" vertical="center" wrapText="1"/>
    </xf>
    <xf numFmtId="166" fontId="21" fillId="0" borderId="26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66" fontId="22" fillId="0" borderId="38" xfId="0" applyNumberFormat="1" applyFont="1" applyBorder="1" applyAlignment="1">
      <alignment horizontal="right" vertical="center" wrapText="1"/>
    </xf>
    <xf numFmtId="166" fontId="22" fillId="0" borderId="23" xfId="0" applyNumberFormat="1" applyFont="1" applyBorder="1" applyAlignment="1">
      <alignment horizontal="right" vertical="center" wrapText="1"/>
    </xf>
    <xf numFmtId="166" fontId="22" fillId="0" borderId="12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66" fontId="21" fillId="0" borderId="12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right" vertical="center" wrapText="1"/>
    </xf>
    <xf numFmtId="166" fontId="35" fillId="0" borderId="25" xfId="0" applyNumberFormat="1" applyFont="1" applyBorder="1" applyAlignment="1">
      <alignment horizontal="right" vertical="center" wrapText="1"/>
    </xf>
    <xf numFmtId="166" fontId="35" fillId="0" borderId="20" xfId="0" applyNumberFormat="1" applyFont="1" applyBorder="1" applyAlignment="1">
      <alignment horizontal="righ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168" fontId="34" fillId="0" borderId="40" xfId="0" applyNumberFormat="1" applyFont="1" applyBorder="1" applyAlignment="1">
      <alignment horizontal="right" vertical="center" wrapText="1"/>
    </xf>
    <xf numFmtId="168" fontId="34" fillId="0" borderId="26" xfId="0" applyNumberFormat="1" applyFont="1" applyBorder="1" applyAlignment="1">
      <alignment horizontal="right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166" fontId="20" fillId="0" borderId="27" xfId="0" applyNumberFormat="1" applyFont="1" applyBorder="1" applyAlignment="1">
      <alignment horizontal="right" vertical="center" wrapText="1"/>
    </xf>
    <xf numFmtId="166" fontId="20" fillId="0" borderId="28" xfId="0" applyNumberFormat="1" applyFont="1" applyBorder="1" applyAlignment="1">
      <alignment horizontal="righ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166" fontId="34" fillId="0" borderId="25" xfId="0" applyNumberFormat="1" applyFont="1" applyBorder="1" applyAlignment="1">
      <alignment horizontal="right" vertical="center" wrapText="1"/>
    </xf>
    <xf numFmtId="166" fontId="34" fillId="0" borderId="20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166" fontId="34" fillId="0" borderId="27" xfId="0" applyNumberFormat="1" applyFont="1" applyBorder="1" applyAlignment="1">
      <alignment horizontal="right" vertical="center" wrapText="1"/>
    </xf>
    <xf numFmtId="166" fontId="34" fillId="0" borderId="28" xfId="0" applyNumberFormat="1" applyFont="1" applyBorder="1" applyAlignment="1">
      <alignment horizontal="right" vertical="center" wrapText="1"/>
    </xf>
    <xf numFmtId="0" fontId="20" fillId="0" borderId="25" xfId="0" applyFont="1" applyBorder="1" applyAlignment="1">
      <alignment horizontal="left" vertical="center" wrapText="1"/>
    </xf>
    <xf numFmtId="166" fontId="21" fillId="0" borderId="19" xfId="0" applyNumberFormat="1" applyFont="1" applyBorder="1" applyAlignment="1">
      <alignment horizontal="right" vertical="center" wrapText="1"/>
    </xf>
    <xf numFmtId="166" fontId="21" fillId="0" borderId="20" xfId="0" applyNumberFormat="1" applyFont="1" applyBorder="1" applyAlignment="1">
      <alignment horizontal="right" vertical="center" wrapText="1"/>
    </xf>
    <xf numFmtId="0" fontId="20" fillId="0" borderId="26" xfId="0" applyFont="1" applyBorder="1" applyAlignment="1">
      <alignment horizontal="left" vertical="center" wrapText="1"/>
    </xf>
    <xf numFmtId="166" fontId="34" fillId="0" borderId="40" xfId="0" applyNumberFormat="1" applyFont="1" applyBorder="1" applyAlignment="1">
      <alignment horizontal="right" vertical="center" wrapText="1"/>
    </xf>
    <xf numFmtId="166" fontId="34" fillId="0" borderId="26" xfId="0" applyNumberFormat="1" applyFont="1" applyBorder="1" applyAlignment="1">
      <alignment horizontal="right" vertical="center" wrapText="1"/>
    </xf>
    <xf numFmtId="166" fontId="20" fillId="0" borderId="29" xfId="0" applyNumberFormat="1" applyFont="1" applyBorder="1" applyAlignment="1">
      <alignment horizontal="center" vertical="center" wrapText="1"/>
    </xf>
    <xf numFmtId="166" fontId="20" fillId="0" borderId="28" xfId="0" applyNumberFormat="1" applyFont="1" applyBorder="1" applyAlignment="1">
      <alignment horizontal="center" vertical="center" wrapText="1"/>
    </xf>
    <xf numFmtId="166" fontId="22" fillId="0" borderId="31" xfId="0" applyNumberFormat="1" applyFont="1" applyBorder="1" applyAlignment="1">
      <alignment horizontal="right" vertical="center" wrapText="1"/>
    </xf>
    <xf numFmtId="166" fontId="22" fillId="0" borderId="32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166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166" fontId="20" fillId="0" borderId="2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66" fontId="22" fillId="0" borderId="25" xfId="0" applyNumberFormat="1" applyFont="1" applyBorder="1" applyAlignment="1">
      <alignment horizontal="righ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166" fontId="24" fillId="0" borderId="19" xfId="0" applyNumberFormat="1" applyFont="1" applyBorder="1" applyAlignment="1">
      <alignment horizontal="right" vertical="center" wrapText="1"/>
    </xf>
    <xf numFmtId="166" fontId="24" fillId="0" borderId="25" xfId="0" applyNumberFormat="1" applyFont="1" applyBorder="1" applyAlignment="1">
      <alignment horizontal="right" vertical="center" wrapText="1"/>
    </xf>
    <xf numFmtId="166" fontId="24" fillId="0" borderId="20" xfId="0" applyNumberFormat="1" applyFont="1" applyBorder="1" applyAlignment="1">
      <alignment horizontal="right" vertical="center" wrapText="1"/>
    </xf>
    <xf numFmtId="166" fontId="20" fillId="0" borderId="40" xfId="0" applyNumberFormat="1" applyFont="1" applyBorder="1" applyAlignment="1">
      <alignment horizontal="left" vertical="center" wrapText="1"/>
    </xf>
    <xf numFmtId="166" fontId="20" fillId="0" borderId="26" xfId="0" applyNumberFormat="1" applyFont="1" applyBorder="1" applyAlignment="1">
      <alignment horizontal="left" vertical="center" wrapText="1"/>
    </xf>
    <xf numFmtId="166" fontId="21" fillId="0" borderId="4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41" fontId="22" fillId="0" borderId="19" xfId="0" applyNumberFormat="1" applyFont="1" applyBorder="1" applyAlignment="1">
      <alignment horizontal="center" vertical="center" wrapText="1"/>
    </xf>
    <xf numFmtId="41" fontId="22" fillId="0" borderId="20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166" fontId="20" fillId="0" borderId="0" xfId="0" applyNumberFormat="1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1" name="Line 1"/>
        <xdr:cNvSpPr>
          <a:spLocks/>
        </xdr:cNvSpPr>
      </xdr:nvSpPr>
      <xdr:spPr>
        <a:xfrm>
          <a:off x="3724275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2" name="Line 2"/>
        <xdr:cNvSpPr>
          <a:spLocks/>
        </xdr:cNvSpPr>
      </xdr:nvSpPr>
      <xdr:spPr>
        <a:xfrm>
          <a:off x="6419850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6419850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514350</xdr:colOff>
      <xdr:row>142</xdr:row>
      <xdr:rowOff>0</xdr:rowOff>
    </xdr:from>
    <xdr:to>
      <xdr:col>3</xdr:col>
      <xdr:colOff>514350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4238625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0</xdr:rowOff>
    </xdr:to>
    <xdr:sp>
      <xdr:nvSpPr>
        <xdr:cNvPr id="5" name="Line 5"/>
        <xdr:cNvSpPr>
          <a:spLocks/>
        </xdr:cNvSpPr>
      </xdr:nvSpPr>
      <xdr:spPr>
        <a:xfrm>
          <a:off x="3724275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6" name="Line 6"/>
        <xdr:cNvSpPr>
          <a:spLocks/>
        </xdr:cNvSpPr>
      </xdr:nvSpPr>
      <xdr:spPr>
        <a:xfrm>
          <a:off x="6419850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2228850" y="422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6419850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1495425</xdr:colOff>
      <xdr:row>142</xdr:row>
      <xdr:rowOff>0</xdr:rowOff>
    </xdr:from>
    <xdr:to>
      <xdr:col>4</xdr:col>
      <xdr:colOff>1495425</xdr:colOff>
      <xdr:row>142</xdr:row>
      <xdr:rowOff>0</xdr:rowOff>
    </xdr:to>
    <xdr:sp>
      <xdr:nvSpPr>
        <xdr:cNvPr id="9" name="Line 9"/>
        <xdr:cNvSpPr>
          <a:spLocks/>
        </xdr:cNvSpPr>
      </xdr:nvSpPr>
      <xdr:spPr>
        <a:xfrm>
          <a:off x="6419850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0" name="Line 10"/>
        <xdr:cNvSpPr>
          <a:spLocks/>
        </xdr:cNvSpPr>
      </xdr:nvSpPr>
      <xdr:spPr>
        <a:xfrm>
          <a:off x="7515225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422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9525</xdr:colOff>
      <xdr:row>142</xdr:row>
      <xdr:rowOff>0</xdr:rowOff>
    </xdr:to>
    <xdr:sp>
      <xdr:nvSpPr>
        <xdr:cNvPr id="12" name="Line 12"/>
        <xdr:cNvSpPr>
          <a:spLocks/>
        </xdr:cNvSpPr>
      </xdr:nvSpPr>
      <xdr:spPr>
        <a:xfrm>
          <a:off x="6419850" y="422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457200</xdr:colOff>
      <xdr:row>133</xdr:row>
      <xdr:rowOff>19050</xdr:rowOff>
    </xdr:from>
    <xdr:to>
      <xdr:col>5</xdr:col>
      <xdr:colOff>457200</xdr:colOff>
      <xdr:row>142</xdr:row>
      <xdr:rowOff>0</xdr:rowOff>
    </xdr:to>
    <xdr:sp>
      <xdr:nvSpPr>
        <xdr:cNvPr id="13" name="Line 13"/>
        <xdr:cNvSpPr>
          <a:spLocks/>
        </xdr:cNvSpPr>
      </xdr:nvSpPr>
      <xdr:spPr>
        <a:xfrm>
          <a:off x="6877050" y="398716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419100</xdr:colOff>
      <xdr:row>90</xdr:row>
      <xdr:rowOff>9525</xdr:rowOff>
    </xdr:from>
    <xdr:to>
      <xdr:col>4</xdr:col>
      <xdr:colOff>419100</xdr:colOff>
      <xdr:row>95</xdr:row>
      <xdr:rowOff>0</xdr:rowOff>
    </xdr:to>
    <xdr:sp>
      <xdr:nvSpPr>
        <xdr:cNvPr id="14" name="Line 14"/>
        <xdr:cNvSpPr>
          <a:spLocks/>
        </xdr:cNvSpPr>
      </xdr:nvSpPr>
      <xdr:spPr>
        <a:xfrm>
          <a:off x="5343525" y="281082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419100</xdr:colOff>
      <xdr:row>96</xdr:row>
      <xdr:rowOff>9525</xdr:rowOff>
    </xdr:from>
    <xdr:to>
      <xdr:col>4</xdr:col>
      <xdr:colOff>419100</xdr:colOff>
      <xdr:row>102</xdr:row>
      <xdr:rowOff>0</xdr:rowOff>
    </xdr:to>
    <xdr:sp>
      <xdr:nvSpPr>
        <xdr:cNvPr id="15" name="Line 15"/>
        <xdr:cNvSpPr>
          <a:spLocks/>
        </xdr:cNvSpPr>
      </xdr:nvSpPr>
      <xdr:spPr>
        <a:xfrm>
          <a:off x="5343525" y="29803725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88">
      <selection activeCell="D99" sqref="D99"/>
    </sheetView>
  </sheetViews>
  <sheetFormatPr defaultColWidth="8.796875" defaultRowHeight="18.75" customHeight="1"/>
  <cols>
    <col min="1" max="1" width="37.5" style="3" customWidth="1"/>
    <col min="2" max="2" width="6.8984375" style="3" customWidth="1"/>
    <col min="3" max="3" width="7.59765625" style="3" customWidth="1"/>
    <col min="4" max="4" width="17" style="2" customWidth="1"/>
    <col min="5" max="5" width="17.09765625" style="2" customWidth="1"/>
    <col min="6" max="7" width="21.3984375" style="3" customWidth="1"/>
    <col min="8" max="16384" width="9" style="3" customWidth="1"/>
  </cols>
  <sheetData>
    <row r="1" spans="1:4" ht="21.75" customHeight="1">
      <c r="A1" s="261" t="s">
        <v>0</v>
      </c>
      <c r="B1" s="261"/>
      <c r="C1" s="261"/>
      <c r="D1" s="1"/>
    </row>
    <row r="2" spans="1:5" ht="21.75" customHeight="1">
      <c r="A2" s="262" t="s">
        <v>1</v>
      </c>
      <c r="B2" s="262"/>
      <c r="C2" s="262"/>
      <c r="D2" s="262"/>
      <c r="E2" s="262"/>
    </row>
    <row r="3" spans="1:5" ht="21.75" customHeight="1">
      <c r="A3" s="260" t="s">
        <v>2</v>
      </c>
      <c r="B3" s="260"/>
      <c r="C3" s="260"/>
      <c r="D3" s="260"/>
      <c r="E3" s="260"/>
    </row>
    <row r="4" spans="1:5" ht="21.75" customHeight="1">
      <c r="A4" s="5"/>
      <c r="B4" s="5"/>
      <c r="C4" s="263" t="s">
        <v>3</v>
      </c>
      <c r="D4" s="263"/>
      <c r="E4" s="263"/>
    </row>
    <row r="5" spans="1:5" ht="36" customHeight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</row>
    <row r="6" spans="1:5" ht="18.75" customHeight="1">
      <c r="A6" s="8">
        <v>1</v>
      </c>
      <c r="B6" s="9">
        <v>2</v>
      </c>
      <c r="C6" s="10">
        <v>3</v>
      </c>
      <c r="D6" s="11">
        <v>4</v>
      </c>
      <c r="E6" s="11">
        <v>5</v>
      </c>
    </row>
    <row r="7" spans="1:5" ht="18.75" customHeight="1">
      <c r="A7" s="12" t="s">
        <v>9</v>
      </c>
      <c r="B7" s="13"/>
      <c r="C7" s="14"/>
      <c r="D7" s="15"/>
      <c r="E7" s="15"/>
    </row>
    <row r="8" spans="1:5" s="20" customFormat="1" ht="19.5" customHeight="1">
      <c r="A8" s="16" t="s">
        <v>10</v>
      </c>
      <c r="B8" s="17" t="s">
        <v>11</v>
      </c>
      <c r="C8" s="18"/>
      <c r="D8" s="19">
        <v>49855497006</v>
      </c>
      <c r="E8" s="19">
        <v>49631978431</v>
      </c>
    </row>
    <row r="9" spans="1:5" s="20" customFormat="1" ht="18.75" customHeight="1">
      <c r="A9" s="21" t="s">
        <v>12</v>
      </c>
      <c r="B9" s="17" t="s">
        <v>13</v>
      </c>
      <c r="C9" s="18"/>
      <c r="D9" s="19">
        <v>499262766</v>
      </c>
      <c r="E9" s="19">
        <v>1348262134</v>
      </c>
    </row>
    <row r="10" spans="1:5" ht="18.75" customHeight="1">
      <c r="A10" s="22" t="s">
        <v>14</v>
      </c>
      <c r="B10" s="23" t="s">
        <v>15</v>
      </c>
      <c r="C10" s="24" t="s">
        <v>16</v>
      </c>
      <c r="D10" s="25">
        <v>499262766</v>
      </c>
      <c r="E10" s="25">
        <v>1348262134</v>
      </c>
    </row>
    <row r="11" spans="1:5" ht="18.75" customHeight="1">
      <c r="A11" s="26" t="s">
        <v>17</v>
      </c>
      <c r="B11" s="23" t="s">
        <v>18</v>
      </c>
      <c r="C11" s="24"/>
      <c r="D11" s="25"/>
      <c r="E11" s="25"/>
    </row>
    <row r="12" spans="1:5" ht="36" customHeight="1">
      <c r="A12" s="27" t="s">
        <v>19</v>
      </c>
      <c r="B12" s="17" t="s">
        <v>20</v>
      </c>
      <c r="C12" s="18" t="s">
        <v>21</v>
      </c>
      <c r="D12" s="28"/>
      <c r="E12" s="25"/>
    </row>
    <row r="13" spans="1:5" ht="18.75" customHeight="1">
      <c r="A13" s="22" t="s">
        <v>22</v>
      </c>
      <c r="B13" s="23" t="s">
        <v>23</v>
      </c>
      <c r="C13" s="24"/>
      <c r="D13" s="28"/>
      <c r="E13" s="25"/>
    </row>
    <row r="14" spans="1:5" ht="18.75" customHeight="1">
      <c r="A14" s="22" t="s">
        <v>24</v>
      </c>
      <c r="B14" s="23">
        <v>129</v>
      </c>
      <c r="C14" s="24"/>
      <c r="D14" s="28"/>
      <c r="E14" s="25"/>
    </row>
    <row r="15" spans="1:6" s="20" customFormat="1" ht="18.75" customHeight="1">
      <c r="A15" s="27" t="s">
        <v>25</v>
      </c>
      <c r="B15" s="17" t="s">
        <v>26</v>
      </c>
      <c r="C15" s="18"/>
      <c r="D15" s="19">
        <v>20242687348</v>
      </c>
      <c r="E15" s="19">
        <v>9660451944</v>
      </c>
      <c r="F15" s="29"/>
    </row>
    <row r="16" spans="1:7" ht="18.75" customHeight="1">
      <c r="A16" s="22" t="s">
        <v>27</v>
      </c>
      <c r="B16" s="23" t="s">
        <v>28</v>
      </c>
      <c r="C16" s="24"/>
      <c r="D16" s="25">
        <v>17336982746</v>
      </c>
      <c r="E16" s="25">
        <v>5436506741</v>
      </c>
      <c r="F16" s="30">
        <v>628271517</v>
      </c>
      <c r="G16" s="30">
        <f>F16-D18</f>
        <v>459760000</v>
      </c>
    </row>
    <row r="17" spans="1:5" ht="18.75" customHeight="1">
      <c r="A17" s="22" t="s">
        <v>29</v>
      </c>
      <c r="B17" s="23" t="s">
        <v>30</v>
      </c>
      <c r="C17" s="24"/>
      <c r="D17" s="25">
        <v>1728394611</v>
      </c>
      <c r="E17" s="25">
        <v>3077079662</v>
      </c>
    </row>
    <row r="18" spans="1:6" ht="18.75" customHeight="1">
      <c r="A18" s="22" t="s">
        <v>31</v>
      </c>
      <c r="B18" s="23">
        <v>133</v>
      </c>
      <c r="C18" s="24"/>
      <c r="D18" s="25">
        <v>168511517</v>
      </c>
      <c r="E18" s="25"/>
      <c r="F18" s="30">
        <f>168511517</f>
        <v>168511517</v>
      </c>
    </row>
    <row r="19" spans="1:6" ht="36" customHeight="1">
      <c r="A19" s="22" t="s">
        <v>32</v>
      </c>
      <c r="B19" s="23">
        <v>134</v>
      </c>
      <c r="C19" s="24"/>
      <c r="D19" s="28"/>
      <c r="E19" s="25"/>
      <c r="F19" s="30">
        <v>168502697</v>
      </c>
    </row>
    <row r="20" spans="1:6" ht="19.5" customHeight="1">
      <c r="A20" s="22" t="s">
        <v>33</v>
      </c>
      <c r="B20" s="23">
        <v>135</v>
      </c>
      <c r="C20" s="24" t="s">
        <v>34</v>
      </c>
      <c r="D20" s="25">
        <v>2146857701</v>
      </c>
      <c r="E20" s="25">
        <v>2284924768</v>
      </c>
      <c r="F20" s="30">
        <f>F19-F18</f>
        <v>-8820</v>
      </c>
    </row>
    <row r="21" spans="1:6" ht="36" customHeight="1">
      <c r="A21" s="22" t="s">
        <v>35</v>
      </c>
      <c r="B21" s="23" t="s">
        <v>36</v>
      </c>
      <c r="C21" s="24"/>
      <c r="D21" s="31">
        <v>-1138059227</v>
      </c>
      <c r="E21" s="31">
        <v>-1138059227</v>
      </c>
      <c r="F21" s="30">
        <v>9000</v>
      </c>
    </row>
    <row r="22" spans="1:6" s="20" customFormat="1" ht="19.5" customHeight="1">
      <c r="A22" s="27" t="s">
        <v>37</v>
      </c>
      <c r="B22" s="17" t="s">
        <v>38</v>
      </c>
      <c r="C22" s="18"/>
      <c r="D22" s="19">
        <v>26360026763</v>
      </c>
      <c r="E22" s="19">
        <v>34642461974</v>
      </c>
      <c r="F22" s="29">
        <f>F20+F21</f>
        <v>180</v>
      </c>
    </row>
    <row r="23" spans="1:5" ht="19.5" customHeight="1">
      <c r="A23" s="22" t="s">
        <v>39</v>
      </c>
      <c r="B23" s="23" t="s">
        <v>40</v>
      </c>
      <c r="C23" s="24" t="s">
        <v>41</v>
      </c>
      <c r="D23" s="25">
        <v>26360026763</v>
      </c>
      <c r="E23" s="25">
        <v>34642461974</v>
      </c>
    </row>
    <row r="24" spans="1:6" ht="19.5" customHeight="1">
      <c r="A24" s="22" t="s">
        <v>42</v>
      </c>
      <c r="B24" s="23" t="s">
        <v>43</v>
      </c>
      <c r="C24" s="24"/>
      <c r="D24" s="28"/>
      <c r="E24" s="25"/>
      <c r="F24" s="30"/>
    </row>
    <row r="25" spans="1:6" s="20" customFormat="1" ht="19.5" customHeight="1">
      <c r="A25" s="32" t="s">
        <v>44</v>
      </c>
      <c r="B25" s="17">
        <v>150</v>
      </c>
      <c r="C25" s="18"/>
      <c r="D25" s="19">
        <v>2753520129</v>
      </c>
      <c r="E25" s="19">
        <v>3980802379</v>
      </c>
      <c r="F25" s="33"/>
    </row>
    <row r="26" spans="1:6" ht="19.5" customHeight="1">
      <c r="A26" s="22" t="s">
        <v>45</v>
      </c>
      <c r="B26" s="23">
        <v>151</v>
      </c>
      <c r="C26" s="24"/>
      <c r="D26" s="25">
        <v>1669009314</v>
      </c>
      <c r="E26" s="25">
        <v>1451346928</v>
      </c>
      <c r="F26" s="33"/>
    </row>
    <row r="27" spans="1:6" ht="19.5" customHeight="1">
      <c r="A27" s="22" t="s">
        <v>46</v>
      </c>
      <c r="B27" s="23">
        <v>152</v>
      </c>
      <c r="C27" s="24"/>
      <c r="D27" s="25">
        <v>39985028</v>
      </c>
      <c r="E27" s="25">
        <v>226352337</v>
      </c>
      <c r="F27" s="33"/>
    </row>
    <row r="28" spans="1:6" ht="19.5" customHeight="1">
      <c r="A28" s="22" t="s">
        <v>47</v>
      </c>
      <c r="B28" s="23">
        <v>154</v>
      </c>
      <c r="C28" s="24" t="s">
        <v>48</v>
      </c>
      <c r="D28" s="34"/>
      <c r="E28" s="25">
        <v>81554949</v>
      </c>
      <c r="F28" s="35"/>
    </row>
    <row r="29" spans="1:6" ht="19.5" customHeight="1">
      <c r="A29" s="22" t="s">
        <v>49</v>
      </c>
      <c r="B29" s="23">
        <v>158</v>
      </c>
      <c r="C29" s="24"/>
      <c r="D29" s="25">
        <v>1044525787</v>
      </c>
      <c r="E29" s="25">
        <v>2221548165</v>
      </c>
      <c r="F29" s="35"/>
    </row>
    <row r="30" spans="1:6" ht="19.5" customHeight="1">
      <c r="A30" s="16" t="s">
        <v>50</v>
      </c>
      <c r="B30" s="17" t="s">
        <v>51</v>
      </c>
      <c r="C30" s="24"/>
      <c r="D30" s="19">
        <v>88520922031</v>
      </c>
      <c r="E30" s="19">
        <v>82921148330</v>
      </c>
      <c r="F30" s="35"/>
    </row>
    <row r="31" spans="1:5" s="20" customFormat="1" ht="19.5" customHeight="1">
      <c r="A31" s="32" t="s">
        <v>52</v>
      </c>
      <c r="B31" s="17">
        <v>210</v>
      </c>
      <c r="C31" s="18"/>
      <c r="D31" s="19">
        <v>0</v>
      </c>
      <c r="E31" s="19">
        <v>0</v>
      </c>
    </row>
    <row r="32" spans="1:6" ht="19.5" customHeight="1">
      <c r="A32" s="22" t="s">
        <v>53</v>
      </c>
      <c r="B32" s="23">
        <v>211</v>
      </c>
      <c r="C32" s="24"/>
      <c r="D32" s="28"/>
      <c r="E32" s="25"/>
      <c r="F32" s="30"/>
    </row>
    <row r="33" spans="1:6" ht="36" customHeight="1">
      <c r="A33" s="36" t="s">
        <v>54</v>
      </c>
      <c r="B33" s="37">
        <v>212</v>
      </c>
      <c r="C33" s="38"/>
      <c r="D33" s="39"/>
      <c r="E33" s="40"/>
      <c r="F33" s="30"/>
    </row>
    <row r="34" spans="1:5" ht="19.5" customHeight="1">
      <c r="A34" s="41" t="s">
        <v>55</v>
      </c>
      <c r="B34" s="42">
        <v>213</v>
      </c>
      <c r="C34" s="43" t="s">
        <v>56</v>
      </c>
      <c r="D34" s="44"/>
      <c r="E34" s="45"/>
    </row>
    <row r="35" spans="1:5" ht="19.5" customHeight="1">
      <c r="A35" s="22" t="s">
        <v>57</v>
      </c>
      <c r="B35" s="23">
        <v>218</v>
      </c>
      <c r="C35" s="24" t="s">
        <v>58</v>
      </c>
      <c r="D35" s="25"/>
      <c r="E35" s="25"/>
    </row>
    <row r="36" spans="1:5" ht="19.5" customHeight="1">
      <c r="A36" s="22" t="s">
        <v>59</v>
      </c>
      <c r="B36" s="23">
        <v>219</v>
      </c>
      <c r="C36" s="24"/>
      <c r="D36" s="28"/>
      <c r="E36" s="34"/>
    </row>
    <row r="37" spans="1:5" ht="19.5" customHeight="1">
      <c r="A37" s="27" t="s">
        <v>60</v>
      </c>
      <c r="B37" s="17">
        <v>220</v>
      </c>
      <c r="C37" s="24"/>
      <c r="D37" s="19">
        <v>75969537930</v>
      </c>
      <c r="E37" s="19">
        <v>70353331543</v>
      </c>
    </row>
    <row r="38" spans="1:5" ht="19.5" customHeight="1">
      <c r="A38" s="22" t="s">
        <v>61</v>
      </c>
      <c r="B38" s="23">
        <v>221</v>
      </c>
      <c r="C38" s="24" t="s">
        <v>62</v>
      </c>
      <c r="D38" s="25">
        <v>49711336248</v>
      </c>
      <c r="E38" s="25">
        <v>50182546217</v>
      </c>
    </row>
    <row r="39" spans="1:7" ht="19.5" customHeight="1">
      <c r="A39" s="22" t="s">
        <v>63</v>
      </c>
      <c r="B39" s="23">
        <v>222</v>
      </c>
      <c r="C39" s="24"/>
      <c r="D39" s="25">
        <v>92509328272</v>
      </c>
      <c r="E39" s="25">
        <v>88169054058</v>
      </c>
      <c r="F39" s="25">
        <v>93658721067</v>
      </c>
      <c r="G39" s="30">
        <f>F39-D39</f>
        <v>1149392795</v>
      </c>
    </row>
    <row r="40" spans="1:7" ht="19.5" customHeight="1">
      <c r="A40" s="22" t="s">
        <v>64</v>
      </c>
      <c r="B40" s="23">
        <v>223</v>
      </c>
      <c r="C40" s="24"/>
      <c r="D40" s="31">
        <v>-42797992024</v>
      </c>
      <c r="E40" s="31">
        <v>-37986507841</v>
      </c>
      <c r="F40" s="25">
        <v>43257752024</v>
      </c>
      <c r="G40" s="46">
        <f>F40+D40</f>
        <v>459760000</v>
      </c>
    </row>
    <row r="41" spans="1:6" ht="19.5" customHeight="1">
      <c r="A41" s="22" t="s">
        <v>65</v>
      </c>
      <c r="B41" s="23">
        <v>224</v>
      </c>
      <c r="C41" s="24" t="s">
        <v>66</v>
      </c>
      <c r="D41" s="28"/>
      <c r="E41" s="25"/>
      <c r="F41" s="25"/>
    </row>
    <row r="42" spans="1:6" ht="19.5" customHeight="1">
      <c r="A42" s="22" t="s">
        <v>63</v>
      </c>
      <c r="B42" s="23">
        <v>225</v>
      </c>
      <c r="C42" s="24"/>
      <c r="D42" s="28"/>
      <c r="E42" s="34"/>
      <c r="F42" s="25"/>
    </row>
    <row r="43" spans="1:5" ht="19.5" customHeight="1">
      <c r="A43" s="22" t="s">
        <v>64</v>
      </c>
      <c r="B43" s="23">
        <v>226</v>
      </c>
      <c r="C43" s="24"/>
      <c r="D43" s="28"/>
      <c r="E43" s="34"/>
    </row>
    <row r="44" spans="1:6" ht="19.5" customHeight="1">
      <c r="A44" s="22" t="s">
        <v>67</v>
      </c>
      <c r="B44" s="23">
        <v>227</v>
      </c>
      <c r="C44" s="24" t="s">
        <v>68</v>
      </c>
      <c r="D44" s="25">
        <v>1156919051</v>
      </c>
      <c r="E44" s="25">
        <v>1223728560</v>
      </c>
      <c r="F44" s="46"/>
    </row>
    <row r="45" spans="1:5" ht="19.5" customHeight="1">
      <c r="A45" s="22" t="s">
        <v>63</v>
      </c>
      <c r="B45" s="23">
        <v>228</v>
      </c>
      <c r="C45" s="24"/>
      <c r="D45" s="25">
        <v>1920279086</v>
      </c>
      <c r="E45" s="25">
        <v>1920279086</v>
      </c>
    </row>
    <row r="46" spans="1:5" ht="19.5" customHeight="1">
      <c r="A46" s="22" t="s">
        <v>64</v>
      </c>
      <c r="B46" s="23">
        <v>229</v>
      </c>
      <c r="C46" s="24"/>
      <c r="D46" s="31">
        <v>-763360035</v>
      </c>
      <c r="E46" s="31">
        <v>-696550526</v>
      </c>
    </row>
    <row r="47" spans="1:7" ht="19.5" customHeight="1">
      <c r="A47" s="22" t="s">
        <v>69</v>
      </c>
      <c r="B47" s="23">
        <v>230</v>
      </c>
      <c r="C47" s="24" t="s">
        <v>70</v>
      </c>
      <c r="D47" s="25">
        <v>25101282631</v>
      </c>
      <c r="E47" s="25">
        <v>18947056766</v>
      </c>
      <c r="F47" s="25">
        <v>23951889836</v>
      </c>
      <c r="G47" s="25">
        <f>D47-F47</f>
        <v>1149392795</v>
      </c>
    </row>
    <row r="48" spans="1:5" s="20" customFormat="1" ht="19.5" customHeight="1">
      <c r="A48" s="27" t="s">
        <v>71</v>
      </c>
      <c r="B48" s="17">
        <v>240</v>
      </c>
      <c r="C48" s="24" t="s">
        <v>72</v>
      </c>
      <c r="D48" s="47"/>
      <c r="E48" s="25"/>
    </row>
    <row r="49" spans="1:5" ht="19.5" customHeight="1">
      <c r="A49" s="22" t="s">
        <v>63</v>
      </c>
      <c r="B49" s="23">
        <v>241</v>
      </c>
      <c r="C49" s="24"/>
      <c r="D49" s="28"/>
      <c r="E49" s="25"/>
    </row>
    <row r="50" spans="1:5" ht="19.5" customHeight="1">
      <c r="A50" s="22" t="s">
        <v>73</v>
      </c>
      <c r="B50" s="23">
        <v>242</v>
      </c>
      <c r="C50" s="24"/>
      <c r="D50" s="28"/>
      <c r="E50" s="25"/>
    </row>
    <row r="51" spans="1:5" s="20" customFormat="1" ht="19.5" customHeight="1">
      <c r="A51" s="32" t="s">
        <v>74</v>
      </c>
      <c r="B51" s="17">
        <v>250</v>
      </c>
      <c r="C51" s="18"/>
      <c r="D51" s="19">
        <v>9693532491</v>
      </c>
      <c r="E51" s="19">
        <v>8704647201</v>
      </c>
    </row>
    <row r="52" spans="1:5" ht="19.5" customHeight="1">
      <c r="A52" s="22" t="s">
        <v>75</v>
      </c>
      <c r="B52" s="23">
        <v>251</v>
      </c>
      <c r="C52" s="24"/>
      <c r="D52" s="25">
        <v>3367610090</v>
      </c>
      <c r="E52" s="25">
        <v>3278724800</v>
      </c>
    </row>
    <row r="53" spans="1:5" ht="19.5" customHeight="1">
      <c r="A53" s="22" t="s">
        <v>76</v>
      </c>
      <c r="B53" s="23">
        <v>252</v>
      </c>
      <c r="C53" s="24"/>
      <c r="D53" s="25">
        <v>1475086581</v>
      </c>
      <c r="E53" s="25">
        <v>1475086581</v>
      </c>
    </row>
    <row r="54" spans="1:5" ht="19.5" customHeight="1">
      <c r="A54" s="22" t="s">
        <v>77</v>
      </c>
      <c r="B54" s="23">
        <v>258</v>
      </c>
      <c r="C54" s="24" t="s">
        <v>78</v>
      </c>
      <c r="D54" s="25">
        <v>4850835820</v>
      </c>
      <c r="E54" s="25">
        <v>3950835820</v>
      </c>
    </row>
    <row r="55" spans="1:5" ht="19.5" customHeight="1">
      <c r="A55" s="22" t="s">
        <v>79</v>
      </c>
      <c r="B55" s="23">
        <v>259</v>
      </c>
      <c r="C55" s="24"/>
      <c r="D55" s="28"/>
      <c r="E55" s="25"/>
    </row>
    <row r="56" spans="1:5" ht="19.5" customHeight="1">
      <c r="A56" s="32" t="s">
        <v>80</v>
      </c>
      <c r="B56" s="17">
        <v>260</v>
      </c>
      <c r="C56" s="24"/>
      <c r="D56" s="19">
        <v>2857851610</v>
      </c>
      <c r="E56" s="19">
        <v>3863169586</v>
      </c>
    </row>
    <row r="57" spans="1:5" ht="19.5" customHeight="1">
      <c r="A57" s="48" t="s">
        <v>81</v>
      </c>
      <c r="B57" s="23">
        <v>261</v>
      </c>
      <c r="C57" s="24" t="s">
        <v>82</v>
      </c>
      <c r="D57" s="25">
        <v>2203547348</v>
      </c>
      <c r="E57" s="25">
        <v>3250613850</v>
      </c>
    </row>
    <row r="58" spans="1:5" ht="19.5" customHeight="1">
      <c r="A58" s="48" t="s">
        <v>83</v>
      </c>
      <c r="B58" s="23">
        <v>262</v>
      </c>
      <c r="C58" s="24" t="s">
        <v>84</v>
      </c>
      <c r="D58" s="25">
        <v>385238623</v>
      </c>
      <c r="E58" s="25">
        <v>385238623</v>
      </c>
    </row>
    <row r="59" spans="1:5" ht="19.5" customHeight="1">
      <c r="A59" s="48" t="s">
        <v>85</v>
      </c>
      <c r="B59" s="23">
        <v>268</v>
      </c>
      <c r="C59" s="24"/>
      <c r="D59" s="25">
        <v>269065639</v>
      </c>
      <c r="E59" s="25">
        <v>227317113</v>
      </c>
    </row>
    <row r="60" spans="1:5" s="20" customFormat="1" ht="19.5" customHeight="1">
      <c r="A60" s="27" t="s">
        <v>86</v>
      </c>
      <c r="B60" s="17">
        <v>269</v>
      </c>
      <c r="C60" s="18"/>
      <c r="D60" s="47"/>
      <c r="E60" s="19"/>
    </row>
    <row r="61" spans="1:5" ht="19.5" customHeight="1">
      <c r="A61" s="16" t="s">
        <v>87</v>
      </c>
      <c r="B61" s="17">
        <v>270</v>
      </c>
      <c r="C61" s="24"/>
      <c r="D61" s="19">
        <v>138376419037</v>
      </c>
      <c r="E61" s="19">
        <v>132553126761</v>
      </c>
    </row>
    <row r="62" spans="1:5" ht="19.5" customHeight="1">
      <c r="A62" s="49" t="s">
        <v>88</v>
      </c>
      <c r="B62" s="17"/>
      <c r="C62" s="24"/>
      <c r="D62" s="28"/>
      <c r="E62" s="25"/>
    </row>
    <row r="63" spans="1:5" ht="19.5" customHeight="1">
      <c r="A63" s="16" t="s">
        <v>89</v>
      </c>
      <c r="B63" s="17" t="s">
        <v>90</v>
      </c>
      <c r="C63" s="24"/>
      <c r="D63" s="19">
        <v>62277422709</v>
      </c>
      <c r="E63" s="19">
        <v>41368991924</v>
      </c>
    </row>
    <row r="64" spans="1:5" ht="19.5" customHeight="1">
      <c r="A64" s="27" t="s">
        <v>91</v>
      </c>
      <c r="B64" s="17" t="s">
        <v>92</v>
      </c>
      <c r="C64" s="24"/>
      <c r="D64" s="19">
        <v>62259422709</v>
      </c>
      <c r="E64" s="19">
        <v>40986295874</v>
      </c>
    </row>
    <row r="65" spans="1:5" ht="21" customHeight="1">
      <c r="A65" s="26" t="s">
        <v>93</v>
      </c>
      <c r="B65" s="23" t="s">
        <v>94</v>
      </c>
      <c r="C65" s="24" t="s">
        <v>95</v>
      </c>
      <c r="D65" s="25">
        <v>12554280746</v>
      </c>
      <c r="E65" s="25">
        <v>913720000</v>
      </c>
    </row>
    <row r="66" spans="1:5" ht="21" customHeight="1">
      <c r="A66" s="22" t="s">
        <v>96</v>
      </c>
      <c r="B66" s="23">
        <v>312</v>
      </c>
      <c r="C66" s="24"/>
      <c r="D66" s="25">
        <v>7611247760</v>
      </c>
      <c r="E66" s="25">
        <v>6736374249</v>
      </c>
    </row>
    <row r="67" spans="1:5" ht="21" customHeight="1">
      <c r="A67" s="36" t="s">
        <v>97</v>
      </c>
      <c r="B67" s="37">
        <v>313</v>
      </c>
      <c r="C67" s="38"/>
      <c r="D67" s="40">
        <v>21339219636</v>
      </c>
      <c r="E67" s="40">
        <v>19564682420</v>
      </c>
    </row>
    <row r="68" spans="1:5" ht="21" customHeight="1">
      <c r="A68" s="41" t="s">
        <v>98</v>
      </c>
      <c r="B68" s="42">
        <v>314</v>
      </c>
      <c r="C68" s="43" t="s">
        <v>99</v>
      </c>
      <c r="D68" s="45">
        <v>1496955883</v>
      </c>
      <c r="E68" s="45">
        <v>2804188249</v>
      </c>
    </row>
    <row r="69" spans="1:5" ht="21" customHeight="1">
      <c r="A69" s="22" t="s">
        <v>100</v>
      </c>
      <c r="B69" s="23">
        <v>315</v>
      </c>
      <c r="C69" s="24"/>
      <c r="D69" s="25">
        <v>4289471342</v>
      </c>
      <c r="E69" s="25">
        <v>3220299219</v>
      </c>
    </row>
    <row r="70" spans="1:5" ht="19.5" customHeight="1">
      <c r="A70" s="22" t="s">
        <v>101</v>
      </c>
      <c r="B70" s="23">
        <v>316</v>
      </c>
      <c r="C70" s="24" t="s">
        <v>102</v>
      </c>
      <c r="D70" s="25">
        <v>31464153</v>
      </c>
      <c r="E70" s="25">
        <v>30785000</v>
      </c>
    </row>
    <row r="71" spans="1:6" ht="19.5" customHeight="1">
      <c r="A71" s="22" t="s">
        <v>103</v>
      </c>
      <c r="B71" s="23">
        <v>317</v>
      </c>
      <c r="C71" s="24"/>
      <c r="D71" s="25"/>
      <c r="E71" s="25"/>
      <c r="F71" s="30">
        <f>F16</f>
        <v>628271517</v>
      </c>
    </row>
    <row r="72" spans="1:6" ht="36" customHeight="1">
      <c r="A72" s="22" t="s">
        <v>104</v>
      </c>
      <c r="B72" s="23">
        <v>318</v>
      </c>
      <c r="C72" s="24"/>
      <c r="D72" s="28"/>
      <c r="E72" s="25"/>
      <c r="F72" s="30">
        <f>D71-F71</f>
        <v>-628271517</v>
      </c>
    </row>
    <row r="73" spans="1:5" ht="19.5" customHeight="1">
      <c r="A73" s="22" t="s">
        <v>105</v>
      </c>
      <c r="B73" s="23">
        <v>319</v>
      </c>
      <c r="C73" s="24" t="s">
        <v>106</v>
      </c>
      <c r="D73" s="25">
        <v>15160387739</v>
      </c>
      <c r="E73" s="25">
        <v>7787241287</v>
      </c>
    </row>
    <row r="74" spans="1:5" ht="19.5" customHeight="1">
      <c r="A74" s="22" t="s">
        <v>107</v>
      </c>
      <c r="B74" s="23">
        <v>320</v>
      </c>
      <c r="C74" s="24"/>
      <c r="D74" s="28"/>
      <c r="E74" s="25"/>
    </row>
    <row r="75" spans="1:5" ht="19.5" customHeight="1">
      <c r="A75" s="22" t="s">
        <v>108</v>
      </c>
      <c r="B75" s="23">
        <v>323</v>
      </c>
      <c r="C75" s="24"/>
      <c r="D75" s="31">
        <v>-223604550</v>
      </c>
      <c r="E75" s="31">
        <v>-70994550</v>
      </c>
    </row>
    <row r="76" spans="1:5" s="20" customFormat="1" ht="19.5" customHeight="1">
      <c r="A76" s="27" t="s">
        <v>109</v>
      </c>
      <c r="B76" s="17">
        <v>330</v>
      </c>
      <c r="C76" s="18"/>
      <c r="D76" s="19">
        <v>18000000</v>
      </c>
      <c r="E76" s="19">
        <v>382696050</v>
      </c>
    </row>
    <row r="77" spans="1:5" ht="19.5" customHeight="1">
      <c r="A77" s="22" t="s">
        <v>110</v>
      </c>
      <c r="B77" s="23">
        <v>331</v>
      </c>
      <c r="C77" s="24"/>
      <c r="D77" s="28"/>
      <c r="E77" s="25"/>
    </row>
    <row r="78" spans="1:5" ht="19.5" customHeight="1">
      <c r="A78" s="22" t="s">
        <v>111</v>
      </c>
      <c r="B78" s="23">
        <v>332</v>
      </c>
      <c r="C78" s="24" t="s">
        <v>112</v>
      </c>
      <c r="D78" s="28"/>
      <c r="E78" s="25"/>
    </row>
    <row r="79" spans="1:5" ht="19.5" customHeight="1">
      <c r="A79" s="22" t="s">
        <v>113</v>
      </c>
      <c r="B79" s="23">
        <v>333</v>
      </c>
      <c r="C79" s="24"/>
      <c r="D79" s="25">
        <v>18000000</v>
      </c>
      <c r="E79" s="25">
        <v>18000000</v>
      </c>
    </row>
    <row r="80" spans="1:5" ht="19.5" customHeight="1">
      <c r="A80" s="22" t="s">
        <v>114</v>
      </c>
      <c r="B80" s="23">
        <v>334</v>
      </c>
      <c r="C80" s="24" t="s">
        <v>115</v>
      </c>
      <c r="D80" s="28"/>
      <c r="E80" s="25"/>
    </row>
    <row r="81" spans="1:5" ht="19.5" customHeight="1">
      <c r="A81" s="22" t="s">
        <v>116</v>
      </c>
      <c r="B81" s="23">
        <v>335</v>
      </c>
      <c r="C81" s="24" t="s">
        <v>84</v>
      </c>
      <c r="D81" s="28"/>
      <c r="E81" s="25"/>
    </row>
    <row r="82" spans="1:5" ht="19.5" customHeight="1">
      <c r="A82" s="22" t="s">
        <v>117</v>
      </c>
      <c r="B82" s="23">
        <v>336</v>
      </c>
      <c r="C82" s="24"/>
      <c r="D82" s="25"/>
      <c r="E82" s="25">
        <v>364696050</v>
      </c>
    </row>
    <row r="83" spans="1:5" ht="19.5" customHeight="1">
      <c r="A83" s="22" t="s">
        <v>118</v>
      </c>
      <c r="B83" s="23">
        <v>337</v>
      </c>
      <c r="C83" s="24"/>
      <c r="D83" s="28"/>
      <c r="E83" s="25"/>
    </row>
    <row r="84" spans="1:5" ht="19.5" customHeight="1">
      <c r="A84" s="22" t="s">
        <v>119</v>
      </c>
      <c r="B84" s="23">
        <v>338</v>
      </c>
      <c r="C84" s="24"/>
      <c r="D84" s="28"/>
      <c r="E84" s="25"/>
    </row>
    <row r="85" spans="1:5" ht="36" customHeight="1">
      <c r="A85" s="22" t="s">
        <v>120</v>
      </c>
      <c r="B85" s="23">
        <v>339</v>
      </c>
      <c r="C85" s="24"/>
      <c r="D85" s="28"/>
      <c r="E85" s="25"/>
    </row>
    <row r="86" spans="1:5" ht="19.5" customHeight="1">
      <c r="A86" s="16" t="s">
        <v>121</v>
      </c>
      <c r="B86" s="17" t="s">
        <v>122</v>
      </c>
      <c r="C86" s="24"/>
      <c r="D86" s="19">
        <v>76098996328</v>
      </c>
      <c r="E86" s="19">
        <v>91184134837</v>
      </c>
    </row>
    <row r="87" spans="1:5" s="20" customFormat="1" ht="19.5" customHeight="1">
      <c r="A87" s="27" t="s">
        <v>123</v>
      </c>
      <c r="B87" s="17" t="s">
        <v>124</v>
      </c>
      <c r="C87" s="18"/>
      <c r="D87" s="19">
        <v>76098996328</v>
      </c>
      <c r="E87" s="19">
        <v>91184134837</v>
      </c>
    </row>
    <row r="88" spans="1:5" ht="19.5" customHeight="1">
      <c r="A88" s="22" t="s">
        <v>125</v>
      </c>
      <c r="B88" s="23" t="s">
        <v>126</v>
      </c>
      <c r="C88" s="24" t="s">
        <v>127</v>
      </c>
      <c r="D88" s="25">
        <v>60347000000</v>
      </c>
      <c r="E88" s="25">
        <v>60347000000</v>
      </c>
    </row>
    <row r="89" spans="1:5" ht="19.5" customHeight="1">
      <c r="A89" s="22" t="s">
        <v>128</v>
      </c>
      <c r="B89" s="23">
        <v>412</v>
      </c>
      <c r="C89" s="24"/>
      <c r="D89" s="25">
        <v>16075321615</v>
      </c>
      <c r="E89" s="25">
        <v>16011030000</v>
      </c>
    </row>
    <row r="90" spans="1:5" ht="19.5" customHeight="1">
      <c r="A90" s="22" t="s">
        <v>129</v>
      </c>
      <c r="B90" s="23">
        <v>413</v>
      </c>
      <c r="C90" s="24"/>
      <c r="D90" s="25"/>
      <c r="E90" s="25"/>
    </row>
    <row r="91" spans="1:5" ht="19.5" customHeight="1">
      <c r="A91" s="22" t="s">
        <v>130</v>
      </c>
      <c r="B91" s="23">
        <v>414</v>
      </c>
      <c r="C91" s="24"/>
      <c r="D91" s="31">
        <v>-6644838836</v>
      </c>
      <c r="E91" s="31">
        <v>-6999861600</v>
      </c>
    </row>
    <row r="92" spans="1:5" ht="19.5" customHeight="1">
      <c r="A92" s="26" t="s">
        <v>131</v>
      </c>
      <c r="B92" s="23">
        <v>415</v>
      </c>
      <c r="C92" s="24"/>
      <c r="D92" s="25"/>
      <c r="E92" s="25"/>
    </row>
    <row r="93" spans="1:5" ht="19.5" customHeight="1">
      <c r="A93" s="22" t="s">
        <v>132</v>
      </c>
      <c r="B93" s="23">
        <v>416</v>
      </c>
      <c r="C93" s="24"/>
      <c r="D93" s="25"/>
      <c r="E93" s="25"/>
    </row>
    <row r="94" spans="1:5" ht="19.5" customHeight="1">
      <c r="A94" s="22" t="s">
        <v>133</v>
      </c>
      <c r="B94" s="23">
        <v>417</v>
      </c>
      <c r="C94" s="24"/>
      <c r="D94" s="25">
        <v>11374860593</v>
      </c>
      <c r="E94" s="25">
        <v>11374860593</v>
      </c>
    </row>
    <row r="95" spans="1:5" ht="19.5" customHeight="1">
      <c r="A95" s="22" t="s">
        <v>134</v>
      </c>
      <c r="B95" s="23">
        <v>418</v>
      </c>
      <c r="C95" s="24"/>
      <c r="D95" s="25">
        <v>2025846951</v>
      </c>
      <c r="E95" s="25">
        <v>2025846951</v>
      </c>
    </row>
    <row r="96" spans="1:5" ht="19.5" customHeight="1">
      <c r="A96" s="22" t="s">
        <v>135</v>
      </c>
      <c r="B96" s="23">
        <v>419</v>
      </c>
      <c r="C96" s="24"/>
      <c r="D96" s="25"/>
      <c r="E96" s="25"/>
    </row>
    <row r="97" spans="1:6" ht="19.5" customHeight="1">
      <c r="A97" s="22" t="s">
        <v>136</v>
      </c>
      <c r="B97" s="23">
        <v>420</v>
      </c>
      <c r="C97" s="24"/>
      <c r="D97" s="31">
        <v>-7079193995</v>
      </c>
      <c r="E97" s="25">
        <v>8425258893</v>
      </c>
      <c r="F97" s="25"/>
    </row>
    <row r="98" spans="1:6" ht="19.5" customHeight="1">
      <c r="A98" s="22" t="s">
        <v>137</v>
      </c>
      <c r="B98" s="23">
        <v>421</v>
      </c>
      <c r="C98" s="24"/>
      <c r="D98" s="25"/>
      <c r="E98" s="25"/>
      <c r="F98" s="46"/>
    </row>
    <row r="99" spans="1:5" ht="19.5" customHeight="1">
      <c r="A99" s="36" t="s">
        <v>138</v>
      </c>
      <c r="B99" s="37">
        <v>422</v>
      </c>
      <c r="C99" s="38"/>
      <c r="D99" s="40"/>
      <c r="E99" s="40"/>
    </row>
    <row r="100" spans="1:5" ht="19.5" customHeight="1">
      <c r="A100" s="50" t="s">
        <v>139</v>
      </c>
      <c r="B100" s="51">
        <v>430</v>
      </c>
      <c r="C100" s="43"/>
      <c r="D100" s="44"/>
      <c r="E100" s="52"/>
    </row>
    <row r="101" spans="1:5" ht="19.5" customHeight="1">
      <c r="A101" s="48" t="s">
        <v>140</v>
      </c>
      <c r="B101" s="23">
        <v>432</v>
      </c>
      <c r="C101" s="24"/>
      <c r="D101" s="28"/>
      <c r="E101" s="25"/>
    </row>
    <row r="102" spans="1:5" ht="19.5" customHeight="1">
      <c r="A102" s="48" t="s">
        <v>141</v>
      </c>
      <c r="B102" s="23">
        <v>433</v>
      </c>
      <c r="C102" s="24"/>
      <c r="D102" s="28"/>
      <c r="E102" s="25"/>
    </row>
    <row r="103" spans="1:5" ht="19.5" customHeight="1">
      <c r="A103" s="48" t="s">
        <v>142</v>
      </c>
      <c r="B103" s="23">
        <v>439</v>
      </c>
      <c r="C103" s="24"/>
      <c r="D103" s="28"/>
      <c r="E103" s="25"/>
    </row>
    <row r="104" spans="1:5" s="20" customFormat="1" ht="19.5" customHeight="1">
      <c r="A104" s="53" t="s">
        <v>143</v>
      </c>
      <c r="B104" s="17">
        <v>440</v>
      </c>
      <c r="C104" s="18"/>
      <c r="D104" s="19">
        <v>138376419037</v>
      </c>
      <c r="E104" s="19">
        <v>132553126761</v>
      </c>
    </row>
    <row r="105" spans="1:5" ht="19.5" customHeight="1">
      <c r="A105" s="54" t="s">
        <v>144</v>
      </c>
      <c r="B105" s="23"/>
      <c r="C105" s="24"/>
      <c r="D105" s="28"/>
      <c r="E105" s="28"/>
    </row>
    <row r="106" spans="1:5" ht="19.5" customHeight="1">
      <c r="A106" s="48" t="s">
        <v>145</v>
      </c>
      <c r="B106" s="23" t="s">
        <v>146</v>
      </c>
      <c r="C106" s="24"/>
      <c r="D106" s="25">
        <v>0</v>
      </c>
      <c r="E106" s="25">
        <v>0</v>
      </c>
    </row>
    <row r="107" spans="1:5" ht="33" customHeight="1">
      <c r="A107" s="48" t="s">
        <v>147</v>
      </c>
      <c r="B107" s="23" t="s">
        <v>148</v>
      </c>
      <c r="C107" s="24"/>
      <c r="D107" s="55"/>
      <c r="E107" s="56"/>
    </row>
    <row r="108" spans="1:5" ht="30" customHeight="1">
      <c r="A108" s="48" t="s">
        <v>149</v>
      </c>
      <c r="B108" s="23" t="s">
        <v>150</v>
      </c>
      <c r="C108" s="24"/>
      <c r="D108" s="55"/>
      <c r="E108" s="56"/>
    </row>
    <row r="109" spans="1:5" ht="19.5" customHeight="1">
      <c r="A109" s="48" t="s">
        <v>151</v>
      </c>
      <c r="B109" s="23" t="s">
        <v>152</v>
      </c>
      <c r="C109" s="24"/>
      <c r="D109" s="55"/>
      <c r="E109" s="56"/>
    </row>
    <row r="110" spans="1:5" ht="19.5" customHeight="1">
      <c r="A110" s="48" t="s">
        <v>153</v>
      </c>
      <c r="B110" s="23" t="s">
        <v>154</v>
      </c>
      <c r="C110" s="24"/>
      <c r="D110" s="55"/>
      <c r="E110" s="56"/>
    </row>
    <row r="111" spans="1:5" ht="19.5" customHeight="1">
      <c r="A111" s="57" t="s">
        <v>155</v>
      </c>
      <c r="B111" s="37" t="s">
        <v>156</v>
      </c>
      <c r="C111" s="38"/>
      <c r="D111" s="58"/>
      <c r="E111" s="59"/>
    </row>
    <row r="112" spans="1:5" ht="6" customHeight="1">
      <c r="A112" s="60"/>
      <c r="B112" s="61"/>
      <c r="C112" s="62"/>
      <c r="D112" s="63"/>
      <c r="E112" s="63"/>
    </row>
    <row r="113" spans="1:5" ht="20.25" customHeight="1">
      <c r="A113" s="64"/>
      <c r="B113" s="259" t="s">
        <v>157</v>
      </c>
      <c r="C113" s="259"/>
      <c r="D113" s="259"/>
      <c r="E113" s="259"/>
    </row>
    <row r="114" spans="1:5" s="65" customFormat="1" ht="18.75" customHeight="1">
      <c r="A114" s="260" t="s">
        <v>158</v>
      </c>
      <c r="B114" s="260"/>
      <c r="C114" s="260"/>
      <c r="D114" s="260" t="s">
        <v>159</v>
      </c>
      <c r="E114" s="260"/>
    </row>
    <row r="115" spans="1:5" s="65" customFormat="1" ht="18.75" customHeight="1">
      <c r="A115" s="4"/>
      <c r="B115" s="20"/>
      <c r="C115" s="20"/>
      <c r="D115" s="66">
        <f>D104-D61</f>
        <v>0</v>
      </c>
      <c r="E115" s="66">
        <f>E104-E61</f>
        <v>0</v>
      </c>
    </row>
    <row r="116" spans="1:5" s="65" customFormat="1" ht="18.75" customHeight="1">
      <c r="A116" s="4"/>
      <c r="B116" s="20"/>
      <c r="C116" s="20"/>
      <c r="D116" s="66">
        <f>D104-D61</f>
        <v>0</v>
      </c>
      <c r="E116" s="66">
        <f>E104-E61</f>
        <v>0</v>
      </c>
    </row>
    <row r="117" spans="1:5" s="65" customFormat="1" ht="18.75" customHeight="1">
      <c r="A117" s="4"/>
      <c r="B117" s="20"/>
      <c r="C117" s="20"/>
      <c r="D117" s="66">
        <f>E104-E61</f>
        <v>0</v>
      </c>
      <c r="E117" s="4"/>
    </row>
    <row r="118" spans="1:5" s="65" customFormat="1" ht="16.5" customHeight="1">
      <c r="A118" s="4"/>
      <c r="B118" s="20"/>
      <c r="C118" s="20"/>
      <c r="D118" s="4"/>
      <c r="E118" s="4"/>
    </row>
    <row r="119" spans="1:5" s="20" customFormat="1" ht="31.5" customHeight="1">
      <c r="A119" s="260" t="s">
        <v>160</v>
      </c>
      <c r="B119" s="260"/>
      <c r="C119" s="260"/>
      <c r="D119" s="260" t="s">
        <v>161</v>
      </c>
      <c r="E119" s="260"/>
    </row>
  </sheetData>
  <sheetProtection/>
  <mergeCells count="9">
    <mergeCell ref="B113:E113"/>
    <mergeCell ref="A114:C114"/>
    <mergeCell ref="D114:E114"/>
    <mergeCell ref="A119:C119"/>
    <mergeCell ref="D119:E119"/>
    <mergeCell ref="A1:C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70" zoomScaleNormal="70" zoomScalePageLayoutView="0" workbookViewId="0" topLeftCell="A1">
      <selection activeCell="E8" activeCellId="1" sqref="D23 E8"/>
    </sheetView>
  </sheetViews>
  <sheetFormatPr defaultColWidth="8.796875" defaultRowHeight="15"/>
  <cols>
    <col min="1" max="1" width="45.59765625" style="71" customWidth="1"/>
    <col min="2" max="2" width="9.59765625" style="71" customWidth="1"/>
    <col min="3" max="3" width="17.59765625" style="116" customWidth="1"/>
    <col min="4" max="4" width="17.69921875" style="71" customWidth="1"/>
    <col min="5" max="5" width="18.19921875" style="71" customWidth="1"/>
    <col min="6" max="6" width="19.09765625" style="71" customWidth="1"/>
    <col min="7" max="7" width="16.3984375" style="70" customWidth="1"/>
    <col min="8" max="10" width="9" style="70" customWidth="1"/>
    <col min="11" max="16384" width="9" style="71" customWidth="1"/>
  </cols>
  <sheetData>
    <row r="1" spans="1:6" ht="19.5" customHeight="1">
      <c r="A1" s="264" t="s">
        <v>162</v>
      </c>
      <c r="B1" s="264"/>
      <c r="C1" s="68"/>
      <c r="D1" s="67"/>
      <c r="E1" s="67"/>
      <c r="F1" s="69"/>
    </row>
    <row r="2" spans="1:6" ht="23.25" customHeight="1">
      <c r="A2" s="265" t="s">
        <v>163</v>
      </c>
      <c r="B2" s="265"/>
      <c r="C2" s="265"/>
      <c r="D2" s="265"/>
      <c r="E2" s="265"/>
      <c r="F2" s="265"/>
    </row>
    <row r="3" spans="1:6" ht="19.5" customHeight="1">
      <c r="A3" s="265" t="s">
        <v>164</v>
      </c>
      <c r="B3" s="265"/>
      <c r="C3" s="265"/>
      <c r="D3" s="265"/>
      <c r="E3" s="265"/>
      <c r="F3" s="265"/>
    </row>
    <row r="4" spans="1:6" ht="19.5" customHeight="1">
      <c r="A4" s="72"/>
      <c r="B4" s="266" t="s">
        <v>165</v>
      </c>
      <c r="C4" s="266"/>
      <c r="D4" s="266"/>
      <c r="E4" s="266"/>
      <c r="F4" s="266"/>
    </row>
    <row r="5" spans="1:6" ht="19.5" customHeight="1">
      <c r="A5" s="269" t="s">
        <v>166</v>
      </c>
      <c r="B5" s="271" t="s">
        <v>5</v>
      </c>
      <c r="C5" s="273" t="s">
        <v>167</v>
      </c>
      <c r="D5" s="274"/>
      <c r="E5" s="273" t="s">
        <v>167</v>
      </c>
      <c r="F5" s="274"/>
    </row>
    <row r="6" spans="1:8" ht="19.5" customHeight="1">
      <c r="A6" s="270"/>
      <c r="B6" s="272"/>
      <c r="C6" s="73" t="s">
        <v>168</v>
      </c>
      <c r="D6" s="73" t="s">
        <v>169</v>
      </c>
      <c r="E6" s="73" t="s">
        <v>168</v>
      </c>
      <c r="F6" s="73" t="s">
        <v>169</v>
      </c>
      <c r="G6" s="74"/>
      <c r="H6" s="74"/>
    </row>
    <row r="7" spans="1:8" ht="18.75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6">
        <v>6</v>
      </c>
      <c r="G7" s="74"/>
      <c r="H7" s="74"/>
    </row>
    <row r="8" spans="1:8" ht="19.5" customHeight="1">
      <c r="A8" s="77" t="s">
        <v>170</v>
      </c>
      <c r="B8" s="78" t="s">
        <v>146</v>
      </c>
      <c r="C8" s="79">
        <v>17000395263</v>
      </c>
      <c r="D8" s="79">
        <v>13979520823</v>
      </c>
      <c r="E8" s="79">
        <v>48517443340</v>
      </c>
      <c r="F8" s="79">
        <v>71581373901</v>
      </c>
      <c r="G8" s="80"/>
      <c r="H8" s="80"/>
    </row>
    <row r="9" spans="1:8" ht="19.5" customHeight="1">
      <c r="A9" s="81" t="s">
        <v>171</v>
      </c>
      <c r="B9" s="82" t="s">
        <v>150</v>
      </c>
      <c r="C9" s="83">
        <v>28922978</v>
      </c>
      <c r="D9" s="83">
        <v>92296124</v>
      </c>
      <c r="E9" s="83">
        <v>175864246</v>
      </c>
      <c r="F9" s="83">
        <v>176007768</v>
      </c>
      <c r="G9" s="80"/>
      <c r="H9" s="80"/>
    </row>
    <row r="10" spans="1:8" ht="19.5" customHeight="1">
      <c r="A10" s="84" t="s">
        <v>172</v>
      </c>
      <c r="B10" s="85" t="s">
        <v>152</v>
      </c>
      <c r="C10" s="86"/>
      <c r="D10" s="87"/>
      <c r="E10" s="87">
        <v>0</v>
      </c>
      <c r="F10" s="87">
        <v>1934000</v>
      </c>
      <c r="G10" s="80"/>
      <c r="H10" s="80"/>
    </row>
    <row r="11" spans="1:8" ht="19.5" customHeight="1">
      <c r="A11" s="84" t="s">
        <v>173</v>
      </c>
      <c r="B11" s="85" t="s">
        <v>154</v>
      </c>
      <c r="C11" s="86"/>
      <c r="D11" s="87">
        <v>4174130</v>
      </c>
      <c r="E11" s="87">
        <v>0</v>
      </c>
      <c r="F11" s="87">
        <v>4174130</v>
      </c>
      <c r="G11" s="80"/>
      <c r="H11" s="80"/>
    </row>
    <row r="12" spans="1:8" ht="19.5" customHeight="1">
      <c r="A12" s="84" t="s">
        <v>174</v>
      </c>
      <c r="B12" s="85" t="s">
        <v>156</v>
      </c>
      <c r="C12" s="87">
        <v>28922978</v>
      </c>
      <c r="D12" s="87">
        <v>88121994</v>
      </c>
      <c r="E12" s="87">
        <v>175864246</v>
      </c>
      <c r="F12" s="87">
        <v>169899638</v>
      </c>
      <c r="G12" s="80"/>
      <c r="H12" s="80"/>
    </row>
    <row r="13" spans="1:8" ht="36" customHeight="1">
      <c r="A13" s="81" t="s">
        <v>175</v>
      </c>
      <c r="B13" s="82" t="s">
        <v>176</v>
      </c>
      <c r="C13" s="83">
        <v>16971472285</v>
      </c>
      <c r="D13" s="83">
        <v>13887224699</v>
      </c>
      <c r="E13" s="83">
        <v>48341579094</v>
      </c>
      <c r="F13" s="83">
        <v>71405366133</v>
      </c>
      <c r="G13" s="80"/>
      <c r="H13" s="80"/>
    </row>
    <row r="14" spans="1:10" s="89" customFormat="1" ht="19.5" customHeight="1">
      <c r="A14" s="84" t="s">
        <v>177</v>
      </c>
      <c r="B14" s="85" t="s">
        <v>178</v>
      </c>
      <c r="C14" s="87">
        <v>20350818287</v>
      </c>
      <c r="D14" s="87">
        <v>10517768437</v>
      </c>
      <c r="E14" s="87">
        <v>54157502522</v>
      </c>
      <c r="F14" s="87">
        <v>52419090928</v>
      </c>
      <c r="G14" s="80"/>
      <c r="H14" s="80"/>
      <c r="I14" s="88"/>
      <c r="J14" s="88"/>
    </row>
    <row r="15" spans="1:8" ht="36" customHeight="1">
      <c r="A15" s="81" t="s">
        <v>179</v>
      </c>
      <c r="B15" s="82" t="s">
        <v>180</v>
      </c>
      <c r="C15" s="90">
        <v>-3379346002</v>
      </c>
      <c r="D15" s="83">
        <v>3369456262</v>
      </c>
      <c r="E15" s="90">
        <v>-5815923428</v>
      </c>
      <c r="F15" s="83">
        <v>18986275205</v>
      </c>
      <c r="G15" s="80"/>
      <c r="H15" s="80"/>
    </row>
    <row r="16" spans="1:10" s="89" customFormat="1" ht="19.5" customHeight="1">
      <c r="A16" s="84" t="s">
        <v>181</v>
      </c>
      <c r="B16" s="85" t="s">
        <v>182</v>
      </c>
      <c r="C16" s="87">
        <v>2183576</v>
      </c>
      <c r="D16" s="87">
        <v>6065506</v>
      </c>
      <c r="E16" s="87">
        <v>301885374</v>
      </c>
      <c r="F16" s="87">
        <v>1172794589</v>
      </c>
      <c r="G16" s="80"/>
      <c r="H16" s="80"/>
      <c r="I16" s="88"/>
      <c r="J16" s="88"/>
    </row>
    <row r="17" spans="1:10" s="89" customFormat="1" ht="19.5" customHeight="1">
      <c r="A17" s="84" t="s">
        <v>183</v>
      </c>
      <c r="B17" s="85" t="s">
        <v>184</v>
      </c>
      <c r="C17" s="87">
        <v>730936137</v>
      </c>
      <c r="D17" s="87">
        <v>2644945662</v>
      </c>
      <c r="E17" s="87">
        <v>1923286911</v>
      </c>
      <c r="F17" s="87">
        <v>2644945662</v>
      </c>
      <c r="G17" s="80"/>
      <c r="H17" s="80"/>
      <c r="I17" s="88"/>
      <c r="J17" s="88"/>
    </row>
    <row r="18" spans="1:8" ht="19.5" customHeight="1">
      <c r="A18" s="84" t="s">
        <v>185</v>
      </c>
      <c r="B18" s="85" t="s">
        <v>186</v>
      </c>
      <c r="C18" s="91">
        <v>358304860</v>
      </c>
      <c r="D18" s="91">
        <v>17775000</v>
      </c>
      <c r="E18" s="87">
        <v>1192063124</v>
      </c>
      <c r="F18" s="91">
        <v>17775000</v>
      </c>
      <c r="G18" s="80"/>
      <c r="H18" s="80"/>
    </row>
    <row r="19" spans="1:10" s="89" customFormat="1" ht="19.5" customHeight="1">
      <c r="A19" s="84" t="s">
        <v>187</v>
      </c>
      <c r="B19" s="85" t="s">
        <v>188</v>
      </c>
      <c r="C19" s="87">
        <v>53736814</v>
      </c>
      <c r="D19" s="87">
        <v>15971498</v>
      </c>
      <c r="E19" s="87">
        <v>174329780</v>
      </c>
      <c r="F19" s="87">
        <v>335301853</v>
      </c>
      <c r="G19" s="80"/>
      <c r="H19" s="80"/>
      <c r="I19" s="88"/>
      <c r="J19" s="88"/>
    </row>
    <row r="20" spans="1:10" s="89" customFormat="1" ht="19.5" customHeight="1">
      <c r="A20" s="84" t="s">
        <v>189</v>
      </c>
      <c r="B20" s="85" t="s">
        <v>190</v>
      </c>
      <c r="C20" s="87">
        <v>1491626291</v>
      </c>
      <c r="D20" s="87">
        <v>1804670682</v>
      </c>
      <c r="E20" s="87">
        <v>7562365588</v>
      </c>
      <c r="F20" s="87">
        <v>7213524273</v>
      </c>
      <c r="G20" s="80"/>
      <c r="H20" s="80"/>
      <c r="I20" s="88"/>
      <c r="J20" s="88"/>
    </row>
    <row r="21" spans="1:8" ht="19.5" customHeight="1">
      <c r="A21" s="81" t="s">
        <v>191</v>
      </c>
      <c r="B21" s="82" t="s">
        <v>192</v>
      </c>
      <c r="C21" s="90">
        <v>-5653461668</v>
      </c>
      <c r="D21" s="90">
        <v>-1090066074</v>
      </c>
      <c r="E21" s="90">
        <v>-15174020333</v>
      </c>
      <c r="F21" s="83">
        <v>9965298006</v>
      </c>
      <c r="G21" s="80"/>
      <c r="H21" s="80"/>
    </row>
    <row r="22" spans="1:8" ht="19.5" customHeight="1">
      <c r="A22" s="81" t="s">
        <v>193</v>
      </c>
      <c r="B22" s="82"/>
      <c r="C22" s="86"/>
      <c r="D22" s="87"/>
      <c r="E22" s="87">
        <v>0</v>
      </c>
      <c r="F22" s="83"/>
      <c r="G22" s="80"/>
      <c r="H22" s="80"/>
    </row>
    <row r="23" spans="1:10" s="89" customFormat="1" ht="19.5" customHeight="1">
      <c r="A23" s="92" t="s">
        <v>194</v>
      </c>
      <c r="B23" s="93" t="s">
        <v>195</v>
      </c>
      <c r="C23" s="94">
        <v>79737429</v>
      </c>
      <c r="D23" s="94">
        <v>604610291</v>
      </c>
      <c r="E23" s="94">
        <v>283837429</v>
      </c>
      <c r="F23" s="94">
        <v>2546751847</v>
      </c>
      <c r="G23" s="80"/>
      <c r="H23" s="80"/>
      <c r="I23" s="88"/>
      <c r="J23" s="88"/>
    </row>
    <row r="24" spans="1:10" s="89" customFormat="1" ht="19.5" customHeight="1">
      <c r="A24" s="95" t="s">
        <v>196</v>
      </c>
      <c r="B24" s="96">
        <v>32</v>
      </c>
      <c r="C24" s="97">
        <v>52012151</v>
      </c>
      <c r="D24" s="97">
        <v>1280609053</v>
      </c>
      <c r="E24" s="97">
        <v>614268931</v>
      </c>
      <c r="F24" s="97">
        <v>3391819002</v>
      </c>
      <c r="G24" s="80"/>
      <c r="H24" s="80"/>
      <c r="I24" s="88"/>
      <c r="J24" s="88"/>
    </row>
    <row r="25" spans="1:10" s="89" customFormat="1" ht="19.5" customHeight="1">
      <c r="A25" s="84" t="s">
        <v>197</v>
      </c>
      <c r="B25" s="85" t="s">
        <v>198</v>
      </c>
      <c r="C25" s="87">
        <v>27725278</v>
      </c>
      <c r="D25" s="98">
        <v>-675998762</v>
      </c>
      <c r="E25" s="98">
        <v>-330431502</v>
      </c>
      <c r="F25" s="98">
        <v>-845067155</v>
      </c>
      <c r="G25" s="80"/>
      <c r="H25" s="80"/>
      <c r="I25" s="88"/>
      <c r="J25" s="88"/>
    </row>
    <row r="26" spans="1:8" ht="19.5" customHeight="1">
      <c r="A26" s="81" t="s">
        <v>199</v>
      </c>
      <c r="B26" s="82" t="s">
        <v>200</v>
      </c>
      <c r="C26" s="99">
        <v>-5625736390</v>
      </c>
      <c r="D26" s="99">
        <v>-1766064836</v>
      </c>
      <c r="E26" s="99">
        <v>-15504451835</v>
      </c>
      <c r="F26" s="83">
        <v>9120230851</v>
      </c>
      <c r="G26" s="80"/>
      <c r="H26" s="80"/>
    </row>
    <row r="27" spans="1:8" ht="19.5" customHeight="1">
      <c r="A27" s="84" t="s">
        <v>201</v>
      </c>
      <c r="B27" s="85" t="s">
        <v>202</v>
      </c>
      <c r="C27" s="100"/>
      <c r="D27" s="87"/>
      <c r="E27" s="87">
        <v>0</v>
      </c>
      <c r="F27" s="87">
        <v>1361911931</v>
      </c>
      <c r="G27" s="80"/>
      <c r="H27" s="80"/>
    </row>
    <row r="28" spans="1:8" ht="19.5" customHeight="1">
      <c r="A28" s="84" t="s">
        <v>203</v>
      </c>
      <c r="B28" s="85" t="s">
        <v>204</v>
      </c>
      <c r="C28" s="100"/>
      <c r="D28" s="101"/>
      <c r="E28" s="87">
        <v>0</v>
      </c>
      <c r="F28" s="102">
        <v>-385238623</v>
      </c>
      <c r="G28" s="80"/>
      <c r="H28" s="80"/>
    </row>
    <row r="29" spans="1:8" ht="19.5" customHeight="1">
      <c r="A29" s="81" t="s">
        <v>205</v>
      </c>
      <c r="B29" s="82" t="s">
        <v>206</v>
      </c>
      <c r="C29" s="100">
        <v>-5625736390</v>
      </c>
      <c r="D29" s="100">
        <v>-1766064836</v>
      </c>
      <c r="E29" s="100">
        <v>-15504451835</v>
      </c>
      <c r="F29" s="83">
        <v>8143557543</v>
      </c>
      <c r="G29" s="80"/>
      <c r="H29" s="80"/>
    </row>
    <row r="30" spans="1:8" ht="19.5" customHeight="1">
      <c r="A30" s="103" t="s">
        <v>207</v>
      </c>
      <c r="B30" s="104" t="s">
        <v>208</v>
      </c>
      <c r="C30" s="105">
        <v>-1027.8696904918513</v>
      </c>
      <c r="D30" s="100">
        <v>-324.51303443460364</v>
      </c>
      <c r="E30" s="100">
        <v>-2840.4729650877866</v>
      </c>
      <c r="F30" s="106">
        <v>1439</v>
      </c>
      <c r="G30" s="80"/>
      <c r="H30" s="80"/>
    </row>
    <row r="31" spans="1:6" ht="24" customHeight="1">
      <c r="A31" s="267" t="s">
        <v>209</v>
      </c>
      <c r="B31" s="267"/>
      <c r="C31" s="267"/>
      <c r="D31" s="267"/>
      <c r="E31" s="267"/>
      <c r="F31" s="267"/>
    </row>
    <row r="32" spans="1:10" s="109" customFormat="1" ht="31.5" customHeight="1">
      <c r="A32" s="107" t="s">
        <v>210</v>
      </c>
      <c r="B32" s="268" t="s">
        <v>211</v>
      </c>
      <c r="C32" s="268"/>
      <c r="D32" s="268" t="s">
        <v>159</v>
      </c>
      <c r="E32" s="268"/>
      <c r="F32" s="268"/>
      <c r="G32" s="108"/>
      <c r="H32" s="108"/>
      <c r="I32" s="108"/>
      <c r="J32" s="108"/>
    </row>
    <row r="33" spans="3:10" s="109" customFormat="1" ht="77.25" customHeight="1">
      <c r="C33" s="110"/>
      <c r="D33" s="111"/>
      <c r="E33" s="111"/>
      <c r="F33" s="111"/>
      <c r="G33" s="108"/>
      <c r="H33" s="108"/>
      <c r="I33" s="108"/>
      <c r="J33" s="108"/>
    </row>
    <row r="34" spans="1:10" s="109" customFormat="1" ht="47.25" customHeight="1">
      <c r="A34" s="107" t="s">
        <v>212</v>
      </c>
      <c r="B34" s="268" t="s">
        <v>213</v>
      </c>
      <c r="C34" s="268"/>
      <c r="D34" s="268" t="s">
        <v>161</v>
      </c>
      <c r="E34" s="268"/>
      <c r="F34" s="268"/>
      <c r="G34" s="108"/>
      <c r="H34" s="108"/>
      <c r="I34" s="108"/>
      <c r="J34" s="108"/>
    </row>
    <row r="35" spans="1:10" s="109" customFormat="1" ht="30" customHeight="1">
      <c r="A35" s="268"/>
      <c r="B35" s="268"/>
      <c r="C35" s="277"/>
      <c r="D35" s="268"/>
      <c r="E35" s="112"/>
      <c r="G35" s="108"/>
      <c r="H35" s="108"/>
      <c r="I35" s="108"/>
      <c r="J35" s="108"/>
    </row>
    <row r="36" spans="1:10" s="114" customFormat="1" ht="32.25" customHeight="1">
      <c r="A36" s="275"/>
      <c r="B36" s="275"/>
      <c r="C36" s="275"/>
      <c r="D36" s="275"/>
      <c r="E36" s="275"/>
      <c r="F36" s="275"/>
      <c r="G36" s="113"/>
      <c r="H36" s="113"/>
      <c r="I36" s="113"/>
      <c r="J36" s="113"/>
    </row>
    <row r="37" spans="1:10" s="114" customFormat="1" ht="17.25" customHeight="1">
      <c r="A37" s="275"/>
      <c r="B37" s="275"/>
      <c r="C37" s="275"/>
      <c r="F37" s="113"/>
      <c r="G37" s="113"/>
      <c r="H37" s="113"/>
      <c r="I37" s="113"/>
      <c r="J37" s="113"/>
    </row>
    <row r="38" spans="2:10" s="114" customFormat="1" ht="29.25" customHeight="1">
      <c r="B38" s="275"/>
      <c r="C38" s="275"/>
      <c r="D38" s="275"/>
      <c r="E38" s="275"/>
      <c r="F38" s="275"/>
      <c r="G38" s="113"/>
      <c r="H38" s="113"/>
      <c r="I38" s="113"/>
      <c r="J38" s="113"/>
    </row>
    <row r="39" spans="1:10" s="114" customFormat="1" ht="19.5" customHeight="1">
      <c r="A39" s="115"/>
      <c r="B39" s="276"/>
      <c r="C39" s="276"/>
      <c r="D39" s="276"/>
      <c r="E39" s="276"/>
      <c r="F39" s="276"/>
      <c r="G39" s="113"/>
      <c r="H39" s="113"/>
      <c r="I39" s="113"/>
      <c r="J39" s="113"/>
    </row>
  </sheetData>
  <sheetProtection/>
  <mergeCells count="20">
    <mergeCell ref="A37:C37"/>
    <mergeCell ref="B38:F38"/>
    <mergeCell ref="B39:F39"/>
    <mergeCell ref="A35:B35"/>
    <mergeCell ref="C35:D35"/>
    <mergeCell ref="A36:C36"/>
    <mergeCell ref="D36:F36"/>
    <mergeCell ref="B34:C34"/>
    <mergeCell ref="D34:F34"/>
    <mergeCell ref="A5:A6"/>
    <mergeCell ref="B5:B6"/>
    <mergeCell ref="C5:D5"/>
    <mergeCell ref="E5:F5"/>
    <mergeCell ref="A1:B1"/>
    <mergeCell ref="A2:F2"/>
    <mergeCell ref="A3:F3"/>
    <mergeCell ref="B4:F4"/>
    <mergeCell ref="A31:F31"/>
    <mergeCell ref="B32:C32"/>
    <mergeCell ref="D32:F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85" zoomScaleNormal="85" zoomScalePageLayoutView="0" workbookViewId="0" topLeftCell="A34">
      <selection activeCell="C25" sqref="C25"/>
    </sheetView>
  </sheetViews>
  <sheetFormatPr defaultColWidth="8.796875" defaultRowHeight="21.75" customHeight="1"/>
  <cols>
    <col min="1" max="1" width="42.09765625" style="157" customWidth="1"/>
    <col min="2" max="2" width="5.3984375" style="158" customWidth="1"/>
    <col min="3" max="3" width="19.3984375" style="146" customWidth="1"/>
    <col min="4" max="4" width="20" style="117" customWidth="1"/>
    <col min="5" max="5" width="9" style="71" customWidth="1"/>
    <col min="6" max="6" width="17.19921875" style="71" customWidth="1"/>
    <col min="7" max="16384" width="9" style="71" customWidth="1"/>
  </cols>
  <sheetData>
    <row r="1" spans="1:3" ht="27.75" customHeight="1">
      <c r="A1" s="282" t="s">
        <v>214</v>
      </c>
      <c r="B1" s="282"/>
      <c r="C1" s="282"/>
    </row>
    <row r="2" spans="1:4" ht="21.75" customHeight="1">
      <c r="A2" s="283" t="s">
        <v>215</v>
      </c>
      <c r="B2" s="283"/>
      <c r="C2" s="283"/>
      <c r="D2" s="283"/>
    </row>
    <row r="3" spans="1:4" ht="24.75" customHeight="1">
      <c r="A3" s="284" t="s">
        <v>216</v>
      </c>
      <c r="B3" s="284"/>
      <c r="C3" s="284"/>
      <c r="D3" s="284"/>
    </row>
    <row r="4" spans="1:4" ht="21.75" customHeight="1">
      <c r="A4" s="285" t="s">
        <v>2</v>
      </c>
      <c r="B4" s="285"/>
      <c r="C4" s="285"/>
      <c r="D4" s="285"/>
    </row>
    <row r="5" spans="1:4" ht="19.5" customHeight="1">
      <c r="A5" s="118"/>
      <c r="B5" s="278" t="s">
        <v>217</v>
      </c>
      <c r="C5" s="278"/>
      <c r="D5" s="278"/>
    </row>
    <row r="6" spans="1:4" s="120" customFormat="1" ht="21.75" customHeight="1">
      <c r="A6" s="279" t="s">
        <v>166</v>
      </c>
      <c r="B6" s="279" t="s">
        <v>218</v>
      </c>
      <c r="C6" s="281" t="s">
        <v>219</v>
      </c>
      <c r="D6" s="281"/>
    </row>
    <row r="7" spans="1:4" s="120" customFormat="1" ht="21.75" customHeight="1">
      <c r="A7" s="280"/>
      <c r="B7" s="280"/>
      <c r="C7" s="119" t="s">
        <v>168</v>
      </c>
      <c r="D7" s="119" t="s">
        <v>169</v>
      </c>
    </row>
    <row r="8" spans="1:4" s="120" customFormat="1" ht="36" customHeight="1">
      <c r="A8" s="121" t="s">
        <v>220</v>
      </c>
      <c r="B8" s="122"/>
      <c r="C8" s="123"/>
      <c r="D8" s="123"/>
    </row>
    <row r="9" spans="1:4" s="109" customFormat="1" ht="21.75" customHeight="1">
      <c r="A9" s="124" t="s">
        <v>221</v>
      </c>
      <c r="B9" s="125" t="s">
        <v>146</v>
      </c>
      <c r="C9" s="100">
        <v>-15504451835</v>
      </c>
      <c r="D9" s="126">
        <v>9120230851</v>
      </c>
    </row>
    <row r="10" spans="1:4" s="109" customFormat="1" ht="21.75" customHeight="1">
      <c r="A10" s="124" t="s">
        <v>222</v>
      </c>
      <c r="B10" s="125"/>
      <c r="C10" s="126"/>
      <c r="D10" s="126"/>
    </row>
    <row r="11" spans="1:4" ht="21.75" customHeight="1">
      <c r="A11" s="127" t="s">
        <v>223</v>
      </c>
      <c r="B11" s="128" t="s">
        <v>148</v>
      </c>
      <c r="C11" s="129">
        <v>5271244183</v>
      </c>
      <c r="D11" s="130">
        <v>4611334370</v>
      </c>
    </row>
    <row r="12" spans="1:4" ht="21.75" customHeight="1">
      <c r="A12" s="127" t="s">
        <v>224</v>
      </c>
      <c r="B12" s="128" t="s">
        <v>150</v>
      </c>
      <c r="C12" s="102">
        <v>-938195069</v>
      </c>
      <c r="D12" s="102">
        <v>-330508738</v>
      </c>
    </row>
    <row r="13" spans="1:4" ht="21.75" customHeight="1">
      <c r="A13" s="127" t="s">
        <v>225</v>
      </c>
      <c r="B13" s="128" t="s">
        <v>152</v>
      </c>
      <c r="C13" s="131"/>
      <c r="D13" s="130">
        <v>2627170662</v>
      </c>
    </row>
    <row r="14" spans="1:4" ht="21.75" customHeight="1">
      <c r="A14" s="127" t="s">
        <v>226</v>
      </c>
      <c r="B14" s="128" t="s">
        <v>154</v>
      </c>
      <c r="C14" s="132">
        <v>-301885374</v>
      </c>
      <c r="D14" s="133">
        <v>-1189870909</v>
      </c>
    </row>
    <row r="15" spans="1:4" ht="21.75" customHeight="1">
      <c r="A15" s="127" t="s">
        <v>227</v>
      </c>
      <c r="B15" s="128" t="s">
        <v>156</v>
      </c>
      <c r="C15" s="129">
        <v>1192063124</v>
      </c>
      <c r="D15" s="132">
        <v>17775000</v>
      </c>
    </row>
    <row r="16" spans="1:4" s="109" customFormat="1" ht="31.5" customHeight="1">
      <c r="A16" s="124" t="s">
        <v>228</v>
      </c>
      <c r="B16" s="125" t="s">
        <v>229</v>
      </c>
      <c r="C16" s="100">
        <v>-10281224971</v>
      </c>
      <c r="D16" s="134">
        <v>14856131236</v>
      </c>
    </row>
    <row r="17" spans="1:4" ht="21.75" customHeight="1">
      <c r="A17" s="127" t="s">
        <v>230</v>
      </c>
      <c r="B17" s="128" t="s">
        <v>231</v>
      </c>
      <c r="C17" s="133">
        <v>-9864973026</v>
      </c>
      <c r="D17" s="129">
        <v>3940843727</v>
      </c>
    </row>
    <row r="18" spans="1:4" ht="21.75" customHeight="1">
      <c r="A18" s="127" t="s">
        <v>232</v>
      </c>
      <c r="B18" s="128" t="s">
        <v>176</v>
      </c>
      <c r="C18" s="129">
        <v>8282435211</v>
      </c>
      <c r="D18" s="133">
        <v>-4786392463</v>
      </c>
    </row>
    <row r="19" spans="1:4" ht="39.75" customHeight="1">
      <c r="A19" s="127" t="s">
        <v>233</v>
      </c>
      <c r="B19" s="135">
        <v>11</v>
      </c>
      <c r="C19" s="129">
        <v>10592677043</v>
      </c>
      <c r="D19" s="133">
        <v>-1264167070</v>
      </c>
    </row>
    <row r="20" spans="1:4" ht="21.75" customHeight="1">
      <c r="A20" s="127" t="s">
        <v>234</v>
      </c>
      <c r="B20" s="128" t="s">
        <v>235</v>
      </c>
      <c r="C20" s="129">
        <v>829404116</v>
      </c>
      <c r="D20" s="133">
        <v>-1408471812</v>
      </c>
    </row>
    <row r="21" spans="1:4" ht="21.75" customHeight="1">
      <c r="A21" s="127" t="s">
        <v>236</v>
      </c>
      <c r="B21" s="128" t="s">
        <v>237</v>
      </c>
      <c r="C21" s="133">
        <v>-1192063124</v>
      </c>
      <c r="D21" s="133">
        <v>-17775000</v>
      </c>
    </row>
    <row r="22" spans="1:4" ht="21.75" customHeight="1">
      <c r="A22" s="127" t="s">
        <v>238</v>
      </c>
      <c r="B22" s="128" t="s">
        <v>239</v>
      </c>
      <c r="C22" s="133">
        <v>-960128954</v>
      </c>
      <c r="D22" s="133">
        <v>-1296174433</v>
      </c>
    </row>
    <row r="23" spans="1:4" ht="25.5" customHeight="1">
      <c r="A23" s="127" t="s">
        <v>240</v>
      </c>
      <c r="B23" s="128" t="s">
        <v>241</v>
      </c>
      <c r="C23" s="129"/>
      <c r="D23" s="129"/>
    </row>
    <row r="24" spans="1:4" ht="21.75" customHeight="1">
      <c r="A24" s="127" t="s">
        <v>242</v>
      </c>
      <c r="B24" s="128" t="s">
        <v>243</v>
      </c>
      <c r="C24" s="133">
        <v>-689850354</v>
      </c>
      <c r="D24" s="133">
        <v>-2951389180</v>
      </c>
    </row>
    <row r="25" spans="1:4" s="120" customFormat="1" ht="21.75" customHeight="1">
      <c r="A25" s="124" t="s">
        <v>244</v>
      </c>
      <c r="B25" s="125" t="s">
        <v>180</v>
      </c>
      <c r="C25" s="136">
        <v>-3283724059</v>
      </c>
      <c r="D25" s="134">
        <v>7072605005</v>
      </c>
    </row>
    <row r="26" spans="1:4" s="120" customFormat="1" ht="21.75" customHeight="1">
      <c r="A26" s="124" t="s">
        <v>245</v>
      </c>
      <c r="B26" s="128"/>
      <c r="C26" s="137"/>
      <c r="D26" s="137"/>
    </row>
    <row r="27" spans="1:4" ht="36" customHeight="1">
      <c r="A27" s="127" t="s">
        <v>246</v>
      </c>
      <c r="B27" s="128" t="s">
        <v>182</v>
      </c>
      <c r="C27" s="133">
        <v>-9011972008</v>
      </c>
      <c r="D27" s="133">
        <v>-11025322498</v>
      </c>
    </row>
    <row r="28" spans="1:4" ht="36" customHeight="1">
      <c r="A28" s="127" t="s">
        <v>247</v>
      </c>
      <c r="B28" s="128" t="s">
        <v>184</v>
      </c>
      <c r="C28" s="129"/>
      <c r="D28" s="129">
        <v>21272727</v>
      </c>
    </row>
    <row r="29" spans="1:4" ht="21.75" customHeight="1">
      <c r="A29" s="127" t="s">
        <v>248</v>
      </c>
      <c r="B29" s="128" t="s">
        <v>190</v>
      </c>
      <c r="C29" s="133">
        <v>-1270000000</v>
      </c>
      <c r="D29" s="133">
        <v>-3244885860</v>
      </c>
    </row>
    <row r="30" spans="1:6" ht="21.75" customHeight="1">
      <c r="A30" s="127" t="s">
        <v>249</v>
      </c>
      <c r="B30" s="128" t="s">
        <v>250</v>
      </c>
      <c r="C30" s="129">
        <v>354936200</v>
      </c>
      <c r="D30" s="138"/>
      <c r="F30" s="133"/>
    </row>
    <row r="31" spans="1:4" ht="21.75" customHeight="1">
      <c r="A31" s="139" t="s">
        <v>251</v>
      </c>
      <c r="B31" s="140" t="s">
        <v>252</v>
      </c>
      <c r="C31" s="141">
        <v>301885374</v>
      </c>
      <c r="D31" s="141">
        <v>1168598182</v>
      </c>
    </row>
    <row r="32" spans="1:6" ht="21.75" customHeight="1">
      <c r="A32" s="142" t="s">
        <v>253</v>
      </c>
      <c r="B32" s="143"/>
      <c r="C32" s="144"/>
      <c r="D32" s="145"/>
      <c r="F32" s="146"/>
    </row>
    <row r="33" spans="1:6" ht="21.75" customHeight="1">
      <c r="A33" s="127" t="s">
        <v>254</v>
      </c>
      <c r="B33" s="128"/>
      <c r="C33" s="129"/>
      <c r="D33" s="138"/>
      <c r="F33" s="147"/>
    </row>
    <row r="34" spans="1:4" s="120" customFormat="1" ht="21.75" customHeight="1">
      <c r="A34" s="124" t="s">
        <v>255</v>
      </c>
      <c r="B34" s="125" t="s">
        <v>192</v>
      </c>
      <c r="C34" s="136">
        <v>-9625150434</v>
      </c>
      <c r="D34" s="136">
        <v>-13080337449</v>
      </c>
    </row>
    <row r="35" spans="1:4" s="120" customFormat="1" ht="21.75" customHeight="1">
      <c r="A35" s="124" t="s">
        <v>256</v>
      </c>
      <c r="B35" s="125"/>
      <c r="C35" s="137"/>
      <c r="D35" s="148"/>
    </row>
    <row r="36" spans="1:4" s="149" customFormat="1" ht="36" customHeight="1">
      <c r="A36" s="127" t="s">
        <v>257</v>
      </c>
      <c r="B36" s="128" t="s">
        <v>195</v>
      </c>
      <c r="C36" s="129">
        <v>419314379</v>
      </c>
      <c r="D36" s="148"/>
    </row>
    <row r="37" spans="1:4" s="149" customFormat="1" ht="36" customHeight="1">
      <c r="A37" s="127" t="s">
        <v>258</v>
      </c>
      <c r="B37" s="128"/>
      <c r="C37" s="148"/>
      <c r="D37" s="133">
        <v>-6999861600</v>
      </c>
    </row>
    <row r="38" spans="1:4" s="149" customFormat="1" ht="21.75" customHeight="1">
      <c r="A38" s="127" t="s">
        <v>259</v>
      </c>
      <c r="B38" s="128" t="s">
        <v>260</v>
      </c>
      <c r="C38" s="129">
        <v>23091933572</v>
      </c>
      <c r="D38" s="129">
        <v>601720000</v>
      </c>
    </row>
    <row r="39" spans="1:4" ht="21.75" customHeight="1">
      <c r="A39" s="127" t="s">
        <v>261</v>
      </c>
      <c r="B39" s="128" t="s">
        <v>262</v>
      </c>
      <c r="C39" s="133">
        <v>-11451372826</v>
      </c>
      <c r="D39" s="133">
        <v>-153000000</v>
      </c>
    </row>
    <row r="40" spans="1:4" ht="21.75" customHeight="1">
      <c r="A40" s="127" t="s">
        <v>263</v>
      </c>
      <c r="B40" s="128" t="s">
        <v>264</v>
      </c>
      <c r="C40" s="133"/>
      <c r="D40" s="133">
        <v>-8143919200</v>
      </c>
    </row>
    <row r="41" spans="1:4" s="120" customFormat="1" ht="21.75" customHeight="1">
      <c r="A41" s="124" t="s">
        <v>265</v>
      </c>
      <c r="B41" s="125" t="s">
        <v>198</v>
      </c>
      <c r="C41" s="134">
        <v>12059875125</v>
      </c>
      <c r="D41" s="136">
        <v>-14695060800</v>
      </c>
    </row>
    <row r="42" spans="1:4" s="120" customFormat="1" ht="33.75" customHeight="1">
      <c r="A42" s="124" t="s">
        <v>266</v>
      </c>
      <c r="B42" s="125" t="s">
        <v>200</v>
      </c>
      <c r="C42" s="136">
        <v>-848999368</v>
      </c>
      <c r="D42" s="136">
        <v>-20702793244</v>
      </c>
    </row>
    <row r="43" spans="1:4" s="120" customFormat="1" ht="21.75" customHeight="1">
      <c r="A43" s="124" t="s">
        <v>267</v>
      </c>
      <c r="B43" s="125" t="s">
        <v>206</v>
      </c>
      <c r="C43" s="134">
        <v>1348262134</v>
      </c>
      <c r="D43" s="134">
        <v>22051055378</v>
      </c>
    </row>
    <row r="44" spans="1:4" s="149" customFormat="1" ht="35.25" customHeight="1">
      <c r="A44" s="127" t="s">
        <v>268</v>
      </c>
      <c r="B44" s="128" t="s">
        <v>269</v>
      </c>
      <c r="C44" s="129"/>
      <c r="D44" s="134"/>
    </row>
    <row r="45" spans="1:4" s="120" customFormat="1" ht="36" customHeight="1">
      <c r="A45" s="150" t="s">
        <v>270</v>
      </c>
      <c r="B45" s="151" t="s">
        <v>208</v>
      </c>
      <c r="C45" s="152">
        <v>499262766</v>
      </c>
      <c r="D45" s="152">
        <v>1348262134</v>
      </c>
    </row>
    <row r="46" spans="1:4" ht="28.5" customHeight="1">
      <c r="A46" s="288" t="s">
        <v>271</v>
      </c>
      <c r="B46" s="288"/>
      <c r="C46" s="288"/>
      <c r="D46" s="288"/>
    </row>
    <row r="47" spans="1:4" s="109" customFormat="1" ht="9" customHeight="1">
      <c r="A47" s="289"/>
      <c r="B47" s="289"/>
      <c r="C47" s="287"/>
      <c r="D47" s="287"/>
    </row>
    <row r="48" spans="1:4" s="109" customFormat="1" ht="21.75" customHeight="1">
      <c r="A48" s="286" t="s">
        <v>272</v>
      </c>
      <c r="B48" s="286"/>
      <c r="C48" s="287" t="s">
        <v>273</v>
      </c>
      <c r="D48" s="287"/>
    </row>
    <row r="49" spans="1:4" s="109" customFormat="1" ht="21.75" customHeight="1">
      <c r="A49" s="153"/>
      <c r="B49" s="154"/>
      <c r="C49" s="155"/>
      <c r="D49" s="156"/>
    </row>
    <row r="50" spans="1:4" s="109" customFormat="1" ht="21.75" customHeight="1">
      <c r="A50" s="153"/>
      <c r="B50" s="154"/>
      <c r="C50" s="155"/>
      <c r="D50" s="156"/>
    </row>
    <row r="51" spans="1:4" s="109" customFormat="1" ht="13.5" customHeight="1">
      <c r="A51" s="153"/>
      <c r="B51" s="154"/>
      <c r="C51" s="155"/>
      <c r="D51" s="156"/>
    </row>
    <row r="52" spans="1:4" s="109" customFormat="1" ht="31.5" customHeight="1">
      <c r="A52" s="153"/>
      <c r="B52" s="154"/>
      <c r="C52" s="155"/>
      <c r="D52" s="156"/>
    </row>
    <row r="53" spans="1:4" s="109" customFormat="1" ht="21.75" customHeight="1">
      <c r="A53" s="286" t="s">
        <v>274</v>
      </c>
      <c r="B53" s="286"/>
      <c r="C53" s="287" t="s">
        <v>161</v>
      </c>
      <c r="D53" s="287"/>
    </row>
    <row r="54" spans="1:4" s="109" customFormat="1" ht="21.75" customHeight="1">
      <c r="A54" s="153"/>
      <c r="B54" s="154"/>
      <c r="C54" s="155"/>
      <c r="D54" s="156"/>
    </row>
  </sheetData>
  <sheetProtection/>
  <mergeCells count="15">
    <mergeCell ref="A53:B53"/>
    <mergeCell ref="C53:D53"/>
    <mergeCell ref="A46:D46"/>
    <mergeCell ref="A47:B47"/>
    <mergeCell ref="C47:D47"/>
    <mergeCell ref="A48:B48"/>
    <mergeCell ref="C48:D48"/>
    <mergeCell ref="B5:D5"/>
    <mergeCell ref="A6:A7"/>
    <mergeCell ref="B6:B7"/>
    <mergeCell ref="C6:D6"/>
    <mergeCell ref="A1:C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3">
      <selection activeCell="F15" sqref="F15"/>
    </sheetView>
  </sheetViews>
  <sheetFormatPr defaultColWidth="8.796875" defaultRowHeight="19.5" customHeight="1"/>
  <cols>
    <col min="1" max="1" width="10.5" style="159" customWidth="1"/>
    <col min="2" max="2" width="12.8984375" style="159" customWidth="1"/>
    <col min="3" max="3" width="15.69921875" style="159" customWidth="1"/>
    <col min="4" max="4" width="12.59765625" style="159" customWidth="1"/>
    <col min="5" max="5" width="15.69921875" style="159" customWidth="1"/>
    <col min="6" max="6" width="11.5" style="159" customWidth="1"/>
    <col min="7" max="7" width="9" style="159" customWidth="1"/>
    <col min="8" max="8" width="19.19921875" style="159" customWidth="1"/>
    <col min="9" max="16384" width="9" style="159" customWidth="1"/>
  </cols>
  <sheetData>
    <row r="1" spans="1:7" ht="19.5" customHeight="1">
      <c r="A1" s="290" t="s">
        <v>275</v>
      </c>
      <c r="B1" s="290"/>
      <c r="C1" s="290"/>
      <c r="D1" s="290"/>
      <c r="E1" s="290"/>
      <c r="F1" s="290"/>
      <c r="G1" s="290"/>
    </row>
    <row r="2" spans="1:7" ht="19.5" customHeight="1">
      <c r="A2" s="265" t="s">
        <v>276</v>
      </c>
      <c r="B2" s="265"/>
      <c r="C2" s="265"/>
      <c r="D2" s="265"/>
      <c r="E2" s="265"/>
      <c r="F2" s="265"/>
      <c r="G2" s="265"/>
    </row>
    <row r="3" spans="1:7" ht="19.5" customHeight="1">
      <c r="A3" s="265" t="s">
        <v>277</v>
      </c>
      <c r="B3" s="265"/>
      <c r="C3" s="265"/>
      <c r="D3" s="265"/>
      <c r="E3" s="265"/>
      <c r="F3" s="265"/>
      <c r="G3" s="265"/>
    </row>
    <row r="4" spans="1:7" s="109" customFormat="1" ht="19.5" customHeight="1">
      <c r="A4" s="291" t="s">
        <v>278</v>
      </c>
      <c r="B4" s="291"/>
      <c r="C4" s="291"/>
      <c r="D4" s="291"/>
      <c r="E4" s="291"/>
      <c r="F4" s="120"/>
      <c r="G4" s="120"/>
    </row>
    <row r="5" spans="1:7" ht="19.5" customHeight="1">
      <c r="A5" s="293" t="s">
        <v>279</v>
      </c>
      <c r="B5" s="293"/>
      <c r="C5" s="293"/>
      <c r="D5" s="293"/>
      <c r="E5" s="293"/>
      <c r="F5" s="293"/>
      <c r="G5" s="293"/>
    </row>
    <row r="6" spans="1:7" ht="36" customHeight="1">
      <c r="A6" s="292" t="s">
        <v>280</v>
      </c>
      <c r="B6" s="292"/>
      <c r="C6" s="292"/>
      <c r="D6" s="292"/>
      <c r="E6" s="292"/>
      <c r="F6" s="292"/>
      <c r="G6" s="292"/>
    </row>
    <row r="7" spans="1:7" ht="36" customHeight="1">
      <c r="A7" s="293" t="s">
        <v>281</v>
      </c>
      <c r="B7" s="293"/>
      <c r="C7" s="293"/>
      <c r="D7" s="293"/>
      <c r="E7" s="293"/>
      <c r="F7" s="293"/>
      <c r="G7" s="293"/>
    </row>
    <row r="8" spans="1:7" s="109" customFormat="1" ht="19.5" customHeight="1">
      <c r="A8" s="291" t="s">
        <v>282</v>
      </c>
      <c r="B8" s="291"/>
      <c r="C8" s="291"/>
      <c r="D8" s="291"/>
      <c r="E8" s="291"/>
      <c r="F8" s="291"/>
      <c r="G8" s="291"/>
    </row>
    <row r="9" spans="1:7" s="109" customFormat="1" ht="36" customHeight="1">
      <c r="A9" s="292" t="s">
        <v>283</v>
      </c>
      <c r="B9" s="292"/>
      <c r="C9" s="292"/>
      <c r="D9" s="292"/>
      <c r="E9" s="292"/>
      <c r="F9" s="292"/>
      <c r="G9" s="292"/>
    </row>
    <row r="10" spans="1:7" ht="19.5" customHeight="1">
      <c r="A10" s="293" t="s">
        <v>284</v>
      </c>
      <c r="B10" s="293"/>
      <c r="C10" s="293"/>
      <c r="D10" s="293"/>
      <c r="E10" s="293"/>
      <c r="F10" s="293"/>
      <c r="G10" s="293"/>
    </row>
    <row r="11" spans="1:7" s="109" customFormat="1" ht="19.5" customHeight="1">
      <c r="A11" s="291" t="s">
        <v>285</v>
      </c>
      <c r="B11" s="291"/>
      <c r="C11" s="291"/>
      <c r="D11" s="291"/>
      <c r="E11" s="291"/>
      <c r="F11" s="120"/>
      <c r="G11" s="120"/>
    </row>
    <row r="12" spans="1:7" s="109" customFormat="1" ht="36" customHeight="1">
      <c r="A12" s="292" t="s">
        <v>286</v>
      </c>
      <c r="B12" s="292"/>
      <c r="C12" s="292"/>
      <c r="D12" s="292"/>
      <c r="E12" s="292"/>
      <c r="F12" s="292"/>
      <c r="G12" s="292"/>
    </row>
    <row r="13" spans="1:7" s="109" customFormat="1" ht="19.5" customHeight="1">
      <c r="A13" s="292" t="s">
        <v>287</v>
      </c>
      <c r="B13" s="292"/>
      <c r="C13" s="292"/>
      <c r="D13" s="292"/>
      <c r="E13" s="292"/>
      <c r="F13" s="292"/>
      <c r="G13" s="292"/>
    </row>
    <row r="14" spans="1:7" ht="19.5" customHeight="1">
      <c r="A14" s="293" t="s">
        <v>288</v>
      </c>
      <c r="B14" s="293"/>
      <c r="C14" s="293"/>
      <c r="D14" s="293"/>
      <c r="E14" s="293"/>
      <c r="F14" s="160"/>
      <c r="G14" s="160"/>
    </row>
    <row r="15" spans="1:7" s="109" customFormat="1" ht="19.5" customHeight="1">
      <c r="A15" s="291" t="s">
        <v>289</v>
      </c>
      <c r="B15" s="291"/>
      <c r="C15" s="291"/>
      <c r="D15" s="291"/>
      <c r="E15" s="291"/>
      <c r="F15" s="120"/>
      <c r="G15" s="120"/>
    </row>
    <row r="16" spans="1:7" s="109" customFormat="1" ht="19.5" customHeight="1">
      <c r="A16" s="292" t="s">
        <v>290</v>
      </c>
      <c r="B16" s="292"/>
      <c r="C16" s="292"/>
      <c r="D16" s="292"/>
      <c r="E16" s="292"/>
      <c r="F16" s="292"/>
      <c r="G16" s="292"/>
    </row>
    <row r="17" spans="1:7" s="109" customFormat="1" ht="36" customHeight="1">
      <c r="A17" s="293" t="s">
        <v>291</v>
      </c>
      <c r="B17" s="293"/>
      <c r="C17" s="293"/>
      <c r="D17" s="293"/>
      <c r="E17" s="293"/>
      <c r="F17" s="293"/>
      <c r="G17" s="293"/>
    </row>
    <row r="18" spans="1:7" ht="19.5" customHeight="1">
      <c r="A18" s="293" t="s">
        <v>292</v>
      </c>
      <c r="B18" s="293"/>
      <c r="C18" s="293"/>
      <c r="D18" s="293"/>
      <c r="E18" s="293"/>
      <c r="F18" s="160"/>
      <c r="G18" s="160"/>
    </row>
    <row r="19" spans="1:7" ht="60" customHeight="1">
      <c r="A19" s="294" t="s">
        <v>293</v>
      </c>
      <c r="B19" s="294"/>
      <c r="C19" s="294"/>
      <c r="D19" s="294"/>
      <c r="E19" s="294"/>
      <c r="F19" s="294"/>
      <c r="G19" s="294"/>
    </row>
    <row r="20" spans="1:7" ht="39.75" customHeight="1">
      <c r="A20" s="293" t="s">
        <v>294</v>
      </c>
      <c r="B20" s="293"/>
      <c r="C20" s="293"/>
      <c r="D20" s="293"/>
      <c r="E20" s="293"/>
      <c r="F20" s="293"/>
      <c r="G20" s="293"/>
    </row>
    <row r="21" spans="1:7" ht="19.5" customHeight="1">
      <c r="A21" s="293" t="s">
        <v>295</v>
      </c>
      <c r="B21" s="293"/>
      <c r="C21" s="293"/>
      <c r="D21" s="293"/>
      <c r="E21" s="293"/>
      <c r="F21" s="293"/>
      <c r="G21" s="293"/>
    </row>
    <row r="22" spans="1:7" ht="36" customHeight="1">
      <c r="A22" s="293" t="s">
        <v>296</v>
      </c>
      <c r="B22" s="293"/>
      <c r="C22" s="293"/>
      <c r="D22" s="293"/>
      <c r="E22" s="293"/>
      <c r="F22" s="293"/>
      <c r="G22" s="293"/>
    </row>
    <row r="23" spans="1:7" ht="19.5" customHeight="1">
      <c r="A23" s="293" t="s">
        <v>297</v>
      </c>
      <c r="B23" s="293"/>
      <c r="C23" s="293"/>
      <c r="D23" s="293"/>
      <c r="E23" s="293"/>
      <c r="F23" s="160"/>
      <c r="G23" s="160"/>
    </row>
    <row r="24" spans="1:7" ht="36" customHeight="1">
      <c r="A24" s="293" t="s">
        <v>298</v>
      </c>
      <c r="B24" s="293"/>
      <c r="C24" s="293"/>
      <c r="D24" s="293"/>
      <c r="E24" s="293"/>
      <c r="F24" s="293"/>
      <c r="G24" s="293"/>
    </row>
    <row r="25" spans="1:7" ht="36" customHeight="1">
      <c r="A25" s="293" t="s">
        <v>299</v>
      </c>
      <c r="B25" s="293"/>
      <c r="C25" s="293"/>
      <c r="D25" s="293"/>
      <c r="E25" s="293"/>
      <c r="F25" s="293"/>
      <c r="G25" s="293"/>
    </row>
    <row r="26" spans="1:7" ht="19.5" customHeight="1">
      <c r="A26" s="293" t="s">
        <v>300</v>
      </c>
      <c r="B26" s="293"/>
      <c r="C26" s="293"/>
      <c r="D26" s="293"/>
      <c r="E26" s="293"/>
      <c r="F26" s="160"/>
      <c r="G26" s="160"/>
    </row>
    <row r="27" spans="1:7" ht="36" customHeight="1">
      <c r="A27" s="293" t="s">
        <v>301</v>
      </c>
      <c r="B27" s="293"/>
      <c r="C27" s="293"/>
      <c r="D27" s="293"/>
      <c r="E27" s="293"/>
      <c r="F27" s="293"/>
      <c r="G27" s="293"/>
    </row>
    <row r="28" spans="1:7" ht="19.5" customHeight="1">
      <c r="A28" s="294" t="s">
        <v>302</v>
      </c>
      <c r="B28" s="294"/>
      <c r="C28" s="294"/>
      <c r="D28" s="294"/>
      <c r="E28" s="294"/>
      <c r="F28" s="160"/>
      <c r="G28" s="160"/>
    </row>
    <row r="29" spans="1:7" ht="36" customHeight="1">
      <c r="A29" s="294" t="s">
        <v>303</v>
      </c>
      <c r="B29" s="294"/>
      <c r="C29" s="294"/>
      <c r="D29" s="294"/>
      <c r="E29" s="294"/>
      <c r="F29" s="294"/>
      <c r="G29" s="294"/>
    </row>
    <row r="30" spans="1:7" ht="36" customHeight="1">
      <c r="A30" s="294" t="s">
        <v>304</v>
      </c>
      <c r="B30" s="294"/>
      <c r="C30" s="294"/>
      <c r="D30" s="294"/>
      <c r="E30" s="294"/>
      <c r="F30" s="294"/>
      <c r="G30" s="294"/>
    </row>
    <row r="31" spans="1:7" ht="36.75" customHeight="1">
      <c r="A31" s="294" t="s">
        <v>305</v>
      </c>
      <c r="B31" s="294"/>
      <c r="C31" s="294"/>
      <c r="D31" s="294"/>
      <c r="E31" s="294"/>
      <c r="F31" s="294"/>
      <c r="G31" s="294"/>
    </row>
    <row r="32" spans="1:7" ht="25.5" customHeight="1">
      <c r="A32" s="300" t="s">
        <v>306</v>
      </c>
      <c r="B32" s="300"/>
      <c r="C32" s="300"/>
      <c r="D32" s="300"/>
      <c r="E32" s="300"/>
      <c r="F32" s="300"/>
      <c r="G32" s="300"/>
    </row>
    <row r="33" spans="1:7" ht="19.5" customHeight="1">
      <c r="A33" s="161"/>
      <c r="B33" s="161"/>
      <c r="C33" s="161"/>
      <c r="D33" s="295" t="s">
        <v>217</v>
      </c>
      <c r="E33" s="295"/>
      <c r="F33" s="295"/>
      <c r="G33" s="295"/>
    </row>
    <row r="34" spans="1:7" s="109" customFormat="1" ht="19.5" customHeight="1">
      <c r="A34" s="296" t="s">
        <v>307</v>
      </c>
      <c r="B34" s="297"/>
      <c r="C34" s="298"/>
      <c r="D34" s="299" t="s">
        <v>7</v>
      </c>
      <c r="E34" s="299"/>
      <c r="F34" s="299" t="s">
        <v>8</v>
      </c>
      <c r="G34" s="299"/>
    </row>
    <row r="35" spans="1:7" ht="19.5" customHeight="1">
      <c r="A35" s="301" t="s">
        <v>308</v>
      </c>
      <c r="B35" s="302"/>
      <c r="C35" s="162"/>
      <c r="D35" s="303">
        <v>83683629</v>
      </c>
      <c r="E35" s="304"/>
      <c r="F35" s="303">
        <v>180572431</v>
      </c>
      <c r="G35" s="304"/>
    </row>
    <row r="36" spans="1:7" ht="19.5" customHeight="1">
      <c r="A36" s="305" t="s">
        <v>309</v>
      </c>
      <c r="B36" s="305"/>
      <c r="C36" s="305"/>
      <c r="D36" s="303">
        <v>415579137</v>
      </c>
      <c r="E36" s="304"/>
      <c r="F36" s="306">
        <v>1167689703</v>
      </c>
      <c r="G36" s="307"/>
    </row>
    <row r="37" spans="1:7" ht="19.5" customHeight="1">
      <c r="A37" s="305" t="s">
        <v>310</v>
      </c>
      <c r="B37" s="305"/>
      <c r="C37" s="305"/>
      <c r="D37" s="306"/>
      <c r="E37" s="307"/>
      <c r="F37" s="306"/>
      <c r="G37" s="307"/>
    </row>
    <row r="38" spans="1:7" s="109" customFormat="1" ht="19.5" customHeight="1">
      <c r="A38" s="308" t="s">
        <v>311</v>
      </c>
      <c r="B38" s="308"/>
      <c r="C38" s="308"/>
      <c r="D38" s="309">
        <f>SUM(D35:E37)</f>
        <v>499262766</v>
      </c>
      <c r="E38" s="310"/>
      <c r="F38" s="311">
        <f>SUM(F35:G37)</f>
        <v>1348262134</v>
      </c>
      <c r="G38" s="312"/>
    </row>
    <row r="39" spans="1:7" ht="19.5" customHeight="1">
      <c r="A39" s="165"/>
      <c r="B39" s="165"/>
      <c r="C39" s="165"/>
      <c r="D39" s="166"/>
      <c r="E39" s="166"/>
      <c r="F39" s="166"/>
      <c r="G39" s="167"/>
    </row>
    <row r="40" spans="1:7" s="109" customFormat="1" ht="19.5" customHeight="1">
      <c r="A40" s="296" t="s">
        <v>312</v>
      </c>
      <c r="B40" s="297"/>
      <c r="C40" s="298"/>
      <c r="D40" s="299" t="s">
        <v>7</v>
      </c>
      <c r="E40" s="299"/>
      <c r="F40" s="299" t="s">
        <v>8</v>
      </c>
      <c r="G40" s="299"/>
    </row>
    <row r="41" spans="1:7" ht="19.5" customHeight="1">
      <c r="A41" s="313" t="s">
        <v>313</v>
      </c>
      <c r="B41" s="314"/>
      <c r="C41" s="315"/>
      <c r="D41" s="306">
        <v>150000000</v>
      </c>
      <c r="E41" s="307"/>
      <c r="F41" s="306">
        <v>50000000</v>
      </c>
      <c r="G41" s="307"/>
    </row>
    <row r="42" spans="1:7" ht="19.5" customHeight="1">
      <c r="A42" s="313" t="s">
        <v>314</v>
      </c>
      <c r="B42" s="314"/>
      <c r="C42" s="315"/>
      <c r="D42" s="306"/>
      <c r="E42" s="307"/>
      <c r="F42" s="306"/>
      <c r="G42" s="307"/>
    </row>
    <row r="43" spans="1:7" ht="36" customHeight="1">
      <c r="A43" s="313" t="s">
        <v>315</v>
      </c>
      <c r="B43" s="314"/>
      <c r="C43" s="315"/>
      <c r="D43" s="306">
        <v>267256241</v>
      </c>
      <c r="E43" s="307"/>
      <c r="F43" s="306">
        <v>267256241</v>
      </c>
      <c r="G43" s="307"/>
    </row>
    <row r="44" spans="1:7" ht="19.5" customHeight="1">
      <c r="A44" s="313" t="s">
        <v>316</v>
      </c>
      <c r="B44" s="314"/>
      <c r="C44" s="315"/>
      <c r="D44" s="306"/>
      <c r="E44" s="307"/>
      <c r="F44" s="306">
        <v>579063800</v>
      </c>
      <c r="G44" s="307"/>
    </row>
    <row r="45" spans="1:7" ht="19.5" customHeight="1">
      <c r="A45" s="313" t="s">
        <v>317</v>
      </c>
      <c r="B45" s="314"/>
      <c r="C45" s="315"/>
      <c r="D45" s="306">
        <f>D46-D41-D43</f>
        <v>1729601460</v>
      </c>
      <c r="E45" s="307"/>
      <c r="F45" s="306">
        <v>1388604727</v>
      </c>
      <c r="G45" s="307"/>
    </row>
    <row r="46" spans="1:7" s="109" customFormat="1" ht="19.5" customHeight="1">
      <c r="A46" s="316" t="s">
        <v>311</v>
      </c>
      <c r="B46" s="317"/>
      <c r="C46" s="168"/>
      <c r="D46" s="309">
        <v>2146857701</v>
      </c>
      <c r="E46" s="310"/>
      <c r="F46" s="311">
        <f>SUM(F41:G45)</f>
        <v>2284924768</v>
      </c>
      <c r="G46" s="312"/>
    </row>
    <row r="47" spans="1:7" s="109" customFormat="1" ht="19.5" customHeight="1">
      <c r="A47" s="165"/>
      <c r="B47" s="165"/>
      <c r="C47" s="169"/>
      <c r="D47" s="170"/>
      <c r="E47" s="170"/>
      <c r="F47" s="170"/>
      <c r="G47" s="171"/>
    </row>
    <row r="48" spans="1:7" s="109" customFormat="1" ht="19.5" customHeight="1">
      <c r="A48" s="296" t="s">
        <v>318</v>
      </c>
      <c r="B48" s="297"/>
      <c r="C48" s="172"/>
      <c r="D48" s="299" t="s">
        <v>7</v>
      </c>
      <c r="E48" s="299"/>
      <c r="F48" s="299" t="s">
        <v>8</v>
      </c>
      <c r="G48" s="299"/>
    </row>
    <row r="49" spans="1:7" ht="19.5" customHeight="1">
      <c r="A49" s="313" t="s">
        <v>319</v>
      </c>
      <c r="B49" s="314"/>
      <c r="C49" s="315"/>
      <c r="D49" s="318">
        <v>60084140</v>
      </c>
      <c r="E49" s="319"/>
      <c r="F49" s="318">
        <v>60084140</v>
      </c>
      <c r="G49" s="319"/>
    </row>
    <row r="50" spans="1:7" ht="19.5" customHeight="1">
      <c r="A50" s="313" t="s">
        <v>320</v>
      </c>
      <c r="B50" s="314"/>
      <c r="C50" s="315"/>
      <c r="D50" s="318">
        <v>8906550148</v>
      </c>
      <c r="E50" s="319"/>
      <c r="F50" s="318">
        <v>15988120794</v>
      </c>
      <c r="G50" s="319"/>
    </row>
    <row r="51" spans="1:7" ht="19.5" customHeight="1">
      <c r="A51" s="305" t="s">
        <v>321</v>
      </c>
      <c r="B51" s="305"/>
      <c r="C51" s="305"/>
      <c r="D51" s="318">
        <v>589602950</v>
      </c>
      <c r="E51" s="319"/>
      <c r="F51" s="320">
        <v>541482222</v>
      </c>
      <c r="G51" s="320"/>
    </row>
    <row r="52" spans="1:7" ht="19.5" customHeight="1">
      <c r="A52" s="305" t="s">
        <v>322</v>
      </c>
      <c r="B52" s="305"/>
      <c r="C52" s="305"/>
      <c r="D52" s="306">
        <v>6631716862</v>
      </c>
      <c r="E52" s="307"/>
      <c r="F52" s="320">
        <v>10822597689</v>
      </c>
      <c r="G52" s="320"/>
    </row>
    <row r="53" spans="1:7" ht="19.5" customHeight="1">
      <c r="A53" s="313" t="s">
        <v>323</v>
      </c>
      <c r="B53" s="314"/>
      <c r="C53" s="315"/>
      <c r="D53" s="306">
        <f>8068645880+1654545454</f>
        <v>9723191334</v>
      </c>
      <c r="E53" s="307"/>
      <c r="F53" s="306">
        <v>7057252090</v>
      </c>
      <c r="G53" s="307"/>
    </row>
    <row r="54" spans="1:7" ht="19.5" customHeight="1">
      <c r="A54" s="305" t="s">
        <v>324</v>
      </c>
      <c r="B54" s="305"/>
      <c r="C54" s="305"/>
      <c r="D54" s="318">
        <v>94879295</v>
      </c>
      <c r="E54" s="319"/>
      <c r="F54" s="320">
        <v>172925039</v>
      </c>
      <c r="G54" s="320"/>
    </row>
    <row r="55" spans="1:7" ht="19.5" customHeight="1">
      <c r="A55" s="313" t="s">
        <v>325</v>
      </c>
      <c r="B55" s="314"/>
      <c r="C55" s="173"/>
      <c r="D55" s="320">
        <v>354002034</v>
      </c>
      <c r="E55" s="320"/>
      <c r="F55" s="320"/>
      <c r="G55" s="320"/>
    </row>
    <row r="56" spans="1:7" s="109" customFormat="1" ht="19.5" customHeight="1">
      <c r="A56" s="321" t="s">
        <v>326</v>
      </c>
      <c r="B56" s="322"/>
      <c r="C56" s="323"/>
      <c r="D56" s="324">
        <f>SUM(D49:E55)</f>
        <v>26360026763</v>
      </c>
      <c r="E56" s="324"/>
      <c r="F56" s="324">
        <f>SUM(F49:G55)</f>
        <v>34642461974</v>
      </c>
      <c r="G56" s="324"/>
    </row>
    <row r="57" spans="1:7" s="109" customFormat="1" ht="19.5" customHeight="1">
      <c r="A57" s="174"/>
      <c r="B57" s="174"/>
      <c r="C57" s="174"/>
      <c r="D57" s="175"/>
      <c r="E57" s="175"/>
      <c r="F57" s="175"/>
      <c r="G57" s="175"/>
    </row>
    <row r="58" spans="1:7" s="109" customFormat="1" ht="19.5" customHeight="1">
      <c r="A58" s="325" t="s">
        <v>327</v>
      </c>
      <c r="B58" s="325"/>
      <c r="C58" s="325"/>
      <c r="D58" s="299" t="s">
        <v>7</v>
      </c>
      <c r="E58" s="299"/>
      <c r="F58" s="299" t="s">
        <v>8</v>
      </c>
      <c r="G58" s="299"/>
    </row>
    <row r="59" spans="1:7" ht="19.5" customHeight="1">
      <c r="A59" s="313" t="s">
        <v>328</v>
      </c>
      <c r="B59" s="314"/>
      <c r="C59" s="315"/>
      <c r="D59" s="318">
        <v>39985028</v>
      </c>
      <c r="E59" s="319"/>
      <c r="F59" s="318">
        <v>226352337</v>
      </c>
      <c r="G59" s="319"/>
    </row>
    <row r="60" spans="1:7" s="109" customFormat="1" ht="19.5" customHeight="1">
      <c r="A60" s="316" t="s">
        <v>311</v>
      </c>
      <c r="B60" s="317"/>
      <c r="C60" s="168"/>
      <c r="D60" s="309">
        <f>D59</f>
        <v>39985028</v>
      </c>
      <c r="E60" s="310"/>
      <c r="F60" s="309">
        <f>F59</f>
        <v>226352337</v>
      </c>
      <c r="G60" s="310"/>
    </row>
    <row r="61" spans="1:7" s="109" customFormat="1" ht="19.5" customHeight="1">
      <c r="A61" s="176"/>
      <c r="B61" s="176"/>
      <c r="C61" s="174"/>
      <c r="D61" s="175"/>
      <c r="E61" s="175"/>
      <c r="F61" s="175"/>
      <c r="G61" s="175"/>
    </row>
    <row r="62" spans="1:7" s="109" customFormat="1" ht="19.5" customHeight="1">
      <c r="A62" s="325" t="s">
        <v>329</v>
      </c>
      <c r="B62" s="325"/>
      <c r="C62" s="325"/>
      <c r="D62" s="299" t="s">
        <v>7</v>
      </c>
      <c r="E62" s="299"/>
      <c r="F62" s="299" t="s">
        <v>8</v>
      </c>
      <c r="G62" s="299"/>
    </row>
    <row r="63" spans="1:7" s="180" customFormat="1" ht="19.5" customHeight="1">
      <c r="A63" s="326" t="s">
        <v>330</v>
      </c>
      <c r="B63" s="327"/>
      <c r="C63" s="328"/>
      <c r="D63" s="306">
        <f>1174839693-215313906</f>
        <v>959525787</v>
      </c>
      <c r="E63" s="307"/>
      <c r="F63" s="306">
        <v>2191548165</v>
      </c>
      <c r="G63" s="307"/>
    </row>
    <row r="64" spans="1:7" s="180" customFormat="1" ht="19.5" customHeight="1">
      <c r="A64" s="326" t="s">
        <v>331</v>
      </c>
      <c r="B64" s="327"/>
      <c r="C64" s="328"/>
      <c r="D64" s="306">
        <v>85000000</v>
      </c>
      <c r="E64" s="307"/>
      <c r="F64" s="306">
        <v>30000000</v>
      </c>
      <c r="G64" s="307"/>
    </row>
    <row r="65" spans="1:7" s="109" customFormat="1" ht="19.5" customHeight="1">
      <c r="A65" s="331" t="s">
        <v>311</v>
      </c>
      <c r="B65" s="332"/>
      <c r="C65" s="181"/>
      <c r="D65" s="333">
        <f>SUM(D63:E64)</f>
        <v>1044525787</v>
      </c>
      <c r="E65" s="333"/>
      <c r="F65" s="333">
        <f>SUM(F63:G64)</f>
        <v>2221548165</v>
      </c>
      <c r="G65" s="333"/>
    </row>
    <row r="66" spans="1:7" s="109" customFormat="1" ht="12" customHeight="1">
      <c r="A66" s="182"/>
      <c r="B66" s="182"/>
      <c r="C66" s="183"/>
      <c r="D66" s="184"/>
      <c r="E66" s="184"/>
      <c r="F66" s="184"/>
      <c r="G66" s="184"/>
    </row>
    <row r="67" spans="1:5" ht="19.5" customHeight="1">
      <c r="A67" s="329" t="s">
        <v>332</v>
      </c>
      <c r="B67" s="329"/>
      <c r="C67" s="329"/>
      <c r="D67" s="329"/>
      <c r="E67" s="329"/>
    </row>
    <row r="68" spans="1:7" s="109" customFormat="1" ht="49.5" customHeight="1">
      <c r="A68" s="75" t="s">
        <v>333</v>
      </c>
      <c r="B68" s="75" t="s">
        <v>334</v>
      </c>
      <c r="C68" s="75" t="s">
        <v>335</v>
      </c>
      <c r="D68" s="75" t="s">
        <v>336</v>
      </c>
      <c r="E68" s="75" t="s">
        <v>337</v>
      </c>
      <c r="F68" s="75" t="s">
        <v>338</v>
      </c>
      <c r="G68" s="75" t="s">
        <v>339</v>
      </c>
    </row>
    <row r="69" spans="1:7" ht="19.5" customHeight="1">
      <c r="A69" s="296" t="s">
        <v>340</v>
      </c>
      <c r="B69" s="297"/>
      <c r="C69" s="297"/>
      <c r="D69" s="297"/>
      <c r="E69" s="185"/>
      <c r="F69" s="185"/>
      <c r="G69" s="186"/>
    </row>
    <row r="70" spans="1:7" s="109" customFormat="1" ht="36" customHeight="1">
      <c r="A70" s="187" t="s">
        <v>341</v>
      </c>
      <c r="B70" s="188">
        <v>41613506878</v>
      </c>
      <c r="C70" s="188">
        <v>37774004138</v>
      </c>
      <c r="D70" s="188">
        <v>6458834838</v>
      </c>
      <c r="E70" s="188">
        <v>956798434</v>
      </c>
      <c r="F70" s="189">
        <v>1365909770</v>
      </c>
      <c r="G70" s="189">
        <f aca="true" t="shared" si="0" ref="G70:G75">SUM(B70:F70)</f>
        <v>88169054058</v>
      </c>
    </row>
    <row r="71" spans="1:7" s="180" customFormat="1" ht="36" customHeight="1">
      <c r="A71" s="190" t="s">
        <v>342</v>
      </c>
      <c r="B71" s="191"/>
      <c r="C71" s="192">
        <v>2262134389</v>
      </c>
      <c r="D71" s="192"/>
      <c r="E71" s="193">
        <v>47400000</v>
      </c>
      <c r="F71" s="192"/>
      <c r="G71" s="189">
        <f t="shared" si="0"/>
        <v>2309534389</v>
      </c>
    </row>
    <row r="72" spans="1:7" s="180" customFormat="1" ht="43.5" customHeight="1">
      <c r="A72" s="194" t="s">
        <v>343</v>
      </c>
      <c r="C72" s="192"/>
      <c r="D72" s="192"/>
      <c r="E72" s="192"/>
      <c r="F72" s="192"/>
      <c r="G72" s="189">
        <f t="shared" si="0"/>
        <v>0</v>
      </c>
    </row>
    <row r="73" spans="1:7" s="180" customFormat="1" ht="19.5" customHeight="1">
      <c r="A73" s="190" t="s">
        <v>344</v>
      </c>
      <c r="B73" s="195">
        <v>1754402376</v>
      </c>
      <c r="C73" s="195">
        <v>286631594</v>
      </c>
      <c r="D73" s="192"/>
      <c r="E73" s="192">
        <v>52745455</v>
      </c>
      <c r="F73" s="192"/>
      <c r="G73" s="189">
        <f t="shared" si="0"/>
        <v>2093779425</v>
      </c>
    </row>
    <row r="74" spans="1:7" s="180" customFormat="1" ht="36" customHeight="1">
      <c r="A74" s="190" t="s">
        <v>345</v>
      </c>
      <c r="B74" s="196">
        <v>63039600</v>
      </c>
      <c r="C74" s="192"/>
      <c r="D74" s="192"/>
      <c r="E74" s="192"/>
      <c r="F74" s="192"/>
      <c r="G74" s="189">
        <f t="shared" si="0"/>
        <v>63039600</v>
      </c>
    </row>
    <row r="75" spans="1:8" s="180" customFormat="1" ht="36" customHeight="1">
      <c r="A75" s="190" t="s">
        <v>346</v>
      </c>
      <c r="C75" s="192"/>
      <c r="D75" s="192"/>
      <c r="E75" s="192"/>
      <c r="F75" s="192"/>
      <c r="G75" s="189">
        <f t="shared" si="0"/>
        <v>0</v>
      </c>
      <c r="H75" s="189">
        <v>93658721067</v>
      </c>
    </row>
    <row r="76" spans="1:8" s="109" customFormat="1" ht="36" customHeight="1">
      <c r="A76" s="197" t="s">
        <v>347</v>
      </c>
      <c r="B76" s="198">
        <f aca="true" t="shared" si="1" ref="B76:G76">B70+B71+B72+B73-B74-B75</f>
        <v>43304869654</v>
      </c>
      <c r="C76" s="198">
        <f t="shared" si="1"/>
        <v>40322770121</v>
      </c>
      <c r="D76" s="198">
        <f t="shared" si="1"/>
        <v>6458834838</v>
      </c>
      <c r="E76" s="198">
        <f t="shared" si="1"/>
        <v>1056943889</v>
      </c>
      <c r="F76" s="198">
        <f t="shared" si="1"/>
        <v>1365909770</v>
      </c>
      <c r="G76" s="198">
        <f t="shared" si="1"/>
        <v>92509328272</v>
      </c>
      <c r="H76" s="199">
        <f>H75-G76</f>
        <v>1149392795</v>
      </c>
    </row>
    <row r="77" spans="1:7" s="109" customFormat="1" ht="4.5" customHeight="1">
      <c r="A77" s="183"/>
      <c r="B77" s="200"/>
      <c r="C77" s="200"/>
      <c r="D77" s="200"/>
      <c r="E77" s="200"/>
      <c r="F77" s="200"/>
      <c r="G77" s="201"/>
    </row>
    <row r="78" spans="1:7" s="109" customFormat="1" ht="19.5" customHeight="1">
      <c r="A78" s="329" t="s">
        <v>348</v>
      </c>
      <c r="B78" s="329"/>
      <c r="C78" s="329"/>
      <c r="D78" s="202"/>
      <c r="E78" s="202"/>
      <c r="F78" s="202"/>
      <c r="G78" s="202"/>
    </row>
    <row r="79" spans="1:7" s="109" customFormat="1" ht="31.5" customHeight="1">
      <c r="A79" s="203" t="s">
        <v>349</v>
      </c>
      <c r="B79" s="204">
        <v>11024983194</v>
      </c>
      <c r="C79" s="204">
        <v>21103555041</v>
      </c>
      <c r="D79" s="204">
        <v>3848104458</v>
      </c>
      <c r="E79" s="204">
        <v>643955378</v>
      </c>
      <c r="F79" s="204">
        <v>1365909770</v>
      </c>
      <c r="G79" s="204">
        <f aca="true" t="shared" si="2" ref="G79:G84">SUM(B79:F79)</f>
        <v>37986507841</v>
      </c>
    </row>
    <row r="80" spans="1:7" s="180" customFormat="1" ht="36" customHeight="1">
      <c r="A80" s="190" t="s">
        <v>350</v>
      </c>
      <c r="B80" s="205">
        <v>926476443</v>
      </c>
      <c r="C80" s="205">
        <v>3226784371</v>
      </c>
      <c r="D80" s="205">
        <v>631604918</v>
      </c>
      <c r="E80" s="205">
        <v>83867515</v>
      </c>
      <c r="F80" s="205"/>
      <c r="G80" s="206">
        <f t="shared" si="2"/>
        <v>4868733247</v>
      </c>
    </row>
    <row r="81" spans="1:7" s="180" customFormat="1" ht="27.75" customHeight="1">
      <c r="A81" s="190" t="s">
        <v>351</v>
      </c>
      <c r="B81" s="205"/>
      <c r="C81" s="205"/>
      <c r="D81" s="205"/>
      <c r="E81" s="205">
        <v>14944547</v>
      </c>
      <c r="F81" s="205"/>
      <c r="G81" s="207">
        <f t="shared" si="2"/>
        <v>14944547</v>
      </c>
    </row>
    <row r="82" spans="1:7" s="180" customFormat="1" ht="26.25" customHeight="1">
      <c r="A82" s="190" t="s">
        <v>352</v>
      </c>
      <c r="B82" s="205"/>
      <c r="C82" s="205"/>
      <c r="D82" s="205"/>
      <c r="E82" s="205"/>
      <c r="F82" s="205"/>
      <c r="G82" s="207">
        <f t="shared" si="2"/>
        <v>0</v>
      </c>
    </row>
    <row r="83" spans="1:7" s="180" customFormat="1" ht="27.75" customHeight="1">
      <c r="A83" s="190" t="s">
        <v>345</v>
      </c>
      <c r="B83" s="205">
        <v>50326021</v>
      </c>
      <c r="C83" s="205"/>
      <c r="D83" s="205"/>
      <c r="E83" s="205"/>
      <c r="F83" s="205"/>
      <c r="G83" s="207">
        <f t="shared" si="2"/>
        <v>50326021</v>
      </c>
    </row>
    <row r="84" spans="1:7" s="180" customFormat="1" ht="27" customHeight="1">
      <c r="A84" s="190" t="s">
        <v>353</v>
      </c>
      <c r="B84" s="205"/>
      <c r="C84" s="205">
        <v>21867590</v>
      </c>
      <c r="D84" s="205"/>
      <c r="E84" s="205"/>
      <c r="F84" s="205"/>
      <c r="G84" s="206">
        <f t="shared" si="2"/>
        <v>21867590</v>
      </c>
    </row>
    <row r="85" spans="1:7" s="210" customFormat="1" ht="19.5" customHeight="1">
      <c r="A85" s="208" t="s">
        <v>354</v>
      </c>
      <c r="B85" s="206">
        <f aca="true" t="shared" si="3" ref="B85:G85">B79+B80+B81+B82-B83-B84</f>
        <v>11901133616</v>
      </c>
      <c r="C85" s="206">
        <f t="shared" si="3"/>
        <v>24308471822</v>
      </c>
      <c r="D85" s="206">
        <f t="shared" si="3"/>
        <v>4479709376</v>
      </c>
      <c r="E85" s="206">
        <f t="shared" si="3"/>
        <v>742767440</v>
      </c>
      <c r="F85" s="209">
        <f t="shared" si="3"/>
        <v>1365909770</v>
      </c>
      <c r="G85" s="206">
        <f t="shared" si="3"/>
        <v>42797992024</v>
      </c>
    </row>
    <row r="86" spans="1:7" s="210" customFormat="1" ht="31.5" customHeight="1">
      <c r="A86" s="208" t="s">
        <v>355</v>
      </c>
      <c r="B86" s="206">
        <f aca="true" t="shared" si="4" ref="B86:G86">B70-B79</f>
        <v>30588523684</v>
      </c>
      <c r="C86" s="206">
        <f t="shared" si="4"/>
        <v>16670449097</v>
      </c>
      <c r="D86" s="206">
        <f t="shared" si="4"/>
        <v>2610730380</v>
      </c>
      <c r="E86" s="206">
        <f t="shared" si="4"/>
        <v>312843056</v>
      </c>
      <c r="F86" s="206">
        <f t="shared" si="4"/>
        <v>0</v>
      </c>
      <c r="G86" s="206">
        <f t="shared" si="4"/>
        <v>50182546217</v>
      </c>
    </row>
    <row r="87" spans="1:7" s="210" customFormat="1" ht="27" customHeight="1">
      <c r="A87" s="211" t="s">
        <v>356</v>
      </c>
      <c r="B87" s="212">
        <f aca="true" t="shared" si="5" ref="B87:G87">B76-B85</f>
        <v>31403736038</v>
      </c>
      <c r="C87" s="212">
        <f t="shared" si="5"/>
        <v>16014298299</v>
      </c>
      <c r="D87" s="212">
        <f t="shared" si="5"/>
        <v>1979125462</v>
      </c>
      <c r="E87" s="212">
        <f t="shared" si="5"/>
        <v>314176449</v>
      </c>
      <c r="F87" s="212">
        <f t="shared" si="5"/>
        <v>0</v>
      </c>
      <c r="G87" s="212">
        <f t="shared" si="5"/>
        <v>49711336248</v>
      </c>
    </row>
    <row r="88" spans="1:7" ht="19.5" customHeight="1">
      <c r="A88" s="330" t="s">
        <v>357</v>
      </c>
      <c r="B88" s="330"/>
      <c r="C88" s="330"/>
      <c r="D88" s="330"/>
      <c r="E88" s="330"/>
      <c r="F88" s="330"/>
      <c r="G88" s="330"/>
    </row>
    <row r="89" spans="1:7" s="210" customFormat="1" ht="2.25" customHeight="1">
      <c r="A89" s="213"/>
      <c r="B89" s="214"/>
      <c r="C89" s="214"/>
      <c r="D89" s="214"/>
      <c r="E89" s="214"/>
      <c r="F89" s="214"/>
      <c r="G89" s="215"/>
    </row>
    <row r="90" spans="1:7" ht="19.5" customHeight="1">
      <c r="A90" s="329" t="s">
        <v>358</v>
      </c>
      <c r="B90" s="329"/>
      <c r="C90" s="329"/>
      <c r="D90" s="329"/>
      <c r="E90" s="216"/>
      <c r="F90" s="216"/>
      <c r="G90" s="216"/>
    </row>
    <row r="91" spans="1:7" s="109" customFormat="1" ht="36" customHeight="1">
      <c r="A91" s="340" t="s">
        <v>333</v>
      </c>
      <c r="B91" s="341"/>
      <c r="C91" s="217" t="s">
        <v>359</v>
      </c>
      <c r="D91" s="217" t="s">
        <v>360</v>
      </c>
      <c r="E91" s="342" t="s">
        <v>361</v>
      </c>
      <c r="F91" s="343"/>
      <c r="G91" s="218" t="s">
        <v>339</v>
      </c>
    </row>
    <row r="92" spans="1:7" s="109" customFormat="1" ht="19.5" customHeight="1">
      <c r="A92" s="344" t="s">
        <v>341</v>
      </c>
      <c r="B92" s="345"/>
      <c r="C92" s="219">
        <v>795024959</v>
      </c>
      <c r="D92" s="219">
        <f>345240000+734114127-29000000</f>
        <v>1050354127</v>
      </c>
      <c r="E92" s="346">
        <v>74900000</v>
      </c>
      <c r="F92" s="347"/>
      <c r="G92" s="220">
        <f>SUM(B92:F92)</f>
        <v>1920279086</v>
      </c>
    </row>
    <row r="93" spans="1:7" s="180" customFormat="1" ht="19.5" customHeight="1">
      <c r="A93" s="326" t="s">
        <v>362</v>
      </c>
      <c r="B93" s="327"/>
      <c r="C93" s="221"/>
      <c r="D93" s="221"/>
      <c r="E93" s="334"/>
      <c r="F93" s="335"/>
      <c r="G93" s="224">
        <f>SUM(B93:F93)</f>
        <v>0</v>
      </c>
    </row>
    <row r="94" spans="1:7" s="180" customFormat="1" ht="19.5" customHeight="1">
      <c r="A94" s="326" t="s">
        <v>363</v>
      </c>
      <c r="B94" s="327"/>
      <c r="C94" s="221"/>
      <c r="D94" s="221"/>
      <c r="E94" s="225"/>
      <c r="F94" s="226"/>
      <c r="G94" s="224">
        <f>SUM(B94:F94)</f>
        <v>0</v>
      </c>
    </row>
    <row r="95" spans="1:7" s="109" customFormat="1" ht="19.5" customHeight="1">
      <c r="A95" s="336" t="s">
        <v>347</v>
      </c>
      <c r="B95" s="337"/>
      <c r="C95" s="219">
        <f>C92</f>
        <v>795024959</v>
      </c>
      <c r="D95" s="227">
        <f>D92+C93</f>
        <v>1050354127</v>
      </c>
      <c r="E95" s="338">
        <f>E92</f>
        <v>74900000</v>
      </c>
      <c r="F95" s="339"/>
      <c r="G95" s="220">
        <f>SUM(B95:F95)</f>
        <v>1920279086</v>
      </c>
    </row>
    <row r="96" spans="1:7" ht="19.5" customHeight="1">
      <c r="A96" s="350" t="s">
        <v>348</v>
      </c>
      <c r="B96" s="351"/>
      <c r="C96" s="351"/>
      <c r="D96" s="351"/>
      <c r="E96" s="351"/>
      <c r="F96" s="351"/>
      <c r="G96" s="352"/>
    </row>
    <row r="97" spans="1:7" s="109" customFormat="1" ht="19.5" customHeight="1">
      <c r="A97" s="325" t="s">
        <v>364</v>
      </c>
      <c r="B97" s="325"/>
      <c r="C97" s="228"/>
      <c r="D97" s="229">
        <v>635733858</v>
      </c>
      <c r="E97" s="353">
        <v>60816668</v>
      </c>
      <c r="F97" s="354"/>
      <c r="G97" s="230">
        <f>SUM(B97:F97)</f>
        <v>696550526</v>
      </c>
    </row>
    <row r="98" spans="1:7" s="180" customFormat="1" ht="19.5" customHeight="1">
      <c r="A98" s="326" t="s">
        <v>365</v>
      </c>
      <c r="B98" s="328"/>
      <c r="C98" s="231"/>
      <c r="D98" s="221">
        <v>61176176</v>
      </c>
      <c r="E98" s="334">
        <v>9858332</v>
      </c>
      <c r="F98" s="335"/>
      <c r="G98" s="220">
        <f>SUM(B98:F98)</f>
        <v>71034508</v>
      </c>
    </row>
    <row r="99" spans="1:7" s="180" customFormat="1" ht="19.5" customHeight="1">
      <c r="A99" s="326" t="s">
        <v>366</v>
      </c>
      <c r="B99" s="328"/>
      <c r="C99" s="231"/>
      <c r="D99" s="221"/>
      <c r="E99" s="222"/>
      <c r="F99" s="223">
        <v>4224999</v>
      </c>
      <c r="G99" s="220">
        <f>F99</f>
        <v>4224999</v>
      </c>
    </row>
    <row r="100" spans="1:8" s="109" customFormat="1" ht="19.5" customHeight="1">
      <c r="A100" s="348" t="s">
        <v>367</v>
      </c>
      <c r="B100" s="349"/>
      <c r="C100" s="220"/>
      <c r="D100" s="233">
        <f>D97+D98</f>
        <v>696910034</v>
      </c>
      <c r="E100" s="346">
        <f>E97+E98-F99</f>
        <v>66450001</v>
      </c>
      <c r="F100" s="347"/>
      <c r="G100" s="220">
        <f>SUM(B100:F100)</f>
        <v>763360035</v>
      </c>
      <c r="H100" s="108">
        <f>G97+G98-G99-G100</f>
        <v>0</v>
      </c>
    </row>
    <row r="101" spans="1:8" s="109" customFormat="1" ht="19.5" customHeight="1">
      <c r="A101" s="348" t="s">
        <v>368</v>
      </c>
      <c r="B101" s="349"/>
      <c r="C101" s="220">
        <f>C95</f>
        <v>795024959</v>
      </c>
      <c r="D101" s="233">
        <f>D92-D97</f>
        <v>414620269</v>
      </c>
      <c r="E101" s="346">
        <f>E92-E97</f>
        <v>14083332</v>
      </c>
      <c r="F101" s="347"/>
      <c r="G101" s="220">
        <f>SUM(B101:F101)</f>
        <v>1223728560</v>
      </c>
      <c r="H101" s="108">
        <f>G95-G97-G101</f>
        <v>0</v>
      </c>
    </row>
    <row r="102" spans="1:8" s="109" customFormat="1" ht="19.5" customHeight="1">
      <c r="A102" s="336" t="s">
        <v>369</v>
      </c>
      <c r="B102" s="358"/>
      <c r="C102" s="235">
        <f>C101</f>
        <v>795024959</v>
      </c>
      <c r="D102" s="236">
        <f>D95-D100</f>
        <v>353444093</v>
      </c>
      <c r="E102" s="359">
        <f>E95-E100</f>
        <v>8449999</v>
      </c>
      <c r="F102" s="360"/>
      <c r="G102" s="235">
        <f>SUM(B102:F102)</f>
        <v>1156919051</v>
      </c>
      <c r="H102" s="108">
        <f>G95-G100-G102</f>
        <v>0</v>
      </c>
    </row>
    <row r="103" spans="1:8" s="109" customFormat="1" ht="19.5" customHeight="1">
      <c r="A103" s="237"/>
      <c r="B103" s="238"/>
      <c r="C103" s="184"/>
      <c r="D103" s="184"/>
      <c r="E103" s="201"/>
      <c r="F103" s="201"/>
      <c r="G103" s="239"/>
      <c r="H103" s="108"/>
    </row>
    <row r="104" spans="1:7" s="180" customFormat="1" ht="19.5" customHeight="1">
      <c r="A104" s="296" t="s">
        <v>370</v>
      </c>
      <c r="B104" s="297"/>
      <c r="C104" s="298"/>
      <c r="D104" s="361" t="s">
        <v>7</v>
      </c>
      <c r="E104" s="362"/>
      <c r="F104" s="361" t="s">
        <v>371</v>
      </c>
      <c r="G104" s="362"/>
    </row>
    <row r="105" spans="1:9" s="180" customFormat="1" ht="19.5" customHeight="1">
      <c r="A105" s="348" t="s">
        <v>372</v>
      </c>
      <c r="B105" s="355"/>
      <c r="C105" s="349"/>
      <c r="D105" s="356">
        <f>SUM(D107:E120)</f>
        <v>25101282631</v>
      </c>
      <c r="E105" s="357"/>
      <c r="F105" s="356">
        <v>18947056768</v>
      </c>
      <c r="G105" s="357"/>
      <c r="H105" s="306">
        <v>25101282631</v>
      </c>
      <c r="I105" s="307"/>
    </row>
    <row r="106" spans="1:8" s="180" customFormat="1" ht="19.5" customHeight="1">
      <c r="A106" s="177" t="s">
        <v>373</v>
      </c>
      <c r="B106" s="178"/>
      <c r="C106" s="179"/>
      <c r="D106" s="163"/>
      <c r="E106" s="164"/>
      <c r="F106" s="163"/>
      <c r="G106" s="164"/>
      <c r="H106" s="242">
        <f>D105-H105</f>
        <v>0</v>
      </c>
    </row>
    <row r="107" spans="1:7" s="180" customFormat="1" ht="19.5" customHeight="1">
      <c r="A107" s="326" t="s">
        <v>374</v>
      </c>
      <c r="B107" s="327"/>
      <c r="C107" s="328"/>
      <c r="D107" s="303">
        <v>216052421</v>
      </c>
      <c r="E107" s="304"/>
      <c r="F107" s="306">
        <v>53775148</v>
      </c>
      <c r="G107" s="307"/>
    </row>
    <row r="108" spans="1:7" s="180" customFormat="1" ht="19.5" customHeight="1">
      <c r="A108" s="326" t="s">
        <v>375</v>
      </c>
      <c r="B108" s="327"/>
      <c r="C108" s="328"/>
      <c r="D108" s="303">
        <f>109788103-870+140524035</f>
        <v>250311268</v>
      </c>
      <c r="E108" s="304"/>
      <c r="F108" s="306">
        <v>2000945491</v>
      </c>
      <c r="G108" s="307"/>
    </row>
    <row r="109" spans="1:7" s="180" customFormat="1" ht="19.5" customHeight="1">
      <c r="A109" s="326" t="s">
        <v>376</v>
      </c>
      <c r="B109" s="327"/>
      <c r="C109" s="328"/>
      <c r="D109" s="306">
        <f>F109</f>
        <v>109286614</v>
      </c>
      <c r="E109" s="307"/>
      <c r="F109" s="306">
        <v>109286614</v>
      </c>
      <c r="G109" s="307"/>
    </row>
    <row r="110" spans="1:7" s="180" customFormat="1" ht="19.5" customHeight="1">
      <c r="A110" s="326" t="s">
        <v>377</v>
      </c>
      <c r="B110" s="327"/>
      <c r="C110" s="328"/>
      <c r="D110" s="306">
        <v>8802456289</v>
      </c>
      <c r="E110" s="307"/>
      <c r="F110" s="306">
        <v>7693577790</v>
      </c>
      <c r="G110" s="307"/>
    </row>
    <row r="111" spans="1:7" s="180" customFormat="1" ht="36" customHeight="1">
      <c r="A111" s="326" t="s">
        <v>378</v>
      </c>
      <c r="B111" s="327"/>
      <c r="C111" s="328"/>
      <c r="D111" s="306">
        <f>F111</f>
        <v>2714479101</v>
      </c>
      <c r="E111" s="307"/>
      <c r="F111" s="306">
        <v>2714479101</v>
      </c>
      <c r="G111" s="307"/>
    </row>
    <row r="112" spans="1:8" s="180" customFormat="1" ht="19.5" customHeight="1">
      <c r="A112" s="326" t="s">
        <v>379</v>
      </c>
      <c r="B112" s="327"/>
      <c r="C112" s="328"/>
      <c r="D112" s="363">
        <f>1249559515+65315820</f>
        <v>1314875335</v>
      </c>
      <c r="E112" s="364"/>
      <c r="F112" s="306">
        <v>1149392795</v>
      </c>
      <c r="G112" s="307"/>
      <c r="H112" s="180">
        <v>165482540</v>
      </c>
    </row>
    <row r="113" spans="1:8" s="180" customFormat="1" ht="19.5" customHeight="1">
      <c r="A113" s="365" t="s">
        <v>380</v>
      </c>
      <c r="B113" s="366"/>
      <c r="C113" s="367"/>
      <c r="D113" s="363">
        <v>2639741198</v>
      </c>
      <c r="E113" s="364"/>
      <c r="F113" s="318">
        <v>2677542107</v>
      </c>
      <c r="G113" s="319"/>
      <c r="H113" s="242">
        <f>D112-H112</f>
        <v>1149392795</v>
      </c>
    </row>
    <row r="114" spans="1:8" s="180" customFormat="1" ht="19.5" customHeight="1">
      <c r="A114" s="368" t="s">
        <v>381</v>
      </c>
      <c r="B114" s="368"/>
      <c r="C114" s="368"/>
      <c r="D114" s="320">
        <f>1295087749+472727273</f>
        <v>1767815022</v>
      </c>
      <c r="E114" s="320"/>
      <c r="F114" s="320">
        <v>1235087749</v>
      </c>
      <c r="G114" s="320"/>
      <c r="H114" s="180">
        <v>472727273</v>
      </c>
    </row>
    <row r="115" spans="1:8" s="180" customFormat="1" ht="26.25" customHeight="1">
      <c r="A115" s="326" t="s">
        <v>382</v>
      </c>
      <c r="B115" s="327"/>
      <c r="C115" s="328"/>
      <c r="D115" s="306">
        <f>F115</f>
        <v>1030617713</v>
      </c>
      <c r="E115" s="307"/>
      <c r="F115" s="306">
        <v>1030617713</v>
      </c>
      <c r="G115" s="307"/>
      <c r="H115" s="242">
        <f>D114-H114</f>
        <v>1295087749</v>
      </c>
    </row>
    <row r="116" spans="1:7" s="180" customFormat="1" ht="19.5" customHeight="1">
      <c r="A116" s="368" t="s">
        <v>383</v>
      </c>
      <c r="B116" s="368"/>
      <c r="C116" s="368"/>
      <c r="D116" s="306">
        <v>4477722135</v>
      </c>
      <c r="E116" s="307"/>
      <c r="F116" s="306">
        <v>244979467</v>
      </c>
      <c r="G116" s="307"/>
    </row>
    <row r="117" spans="1:7" s="180" customFormat="1" ht="19.5" customHeight="1">
      <c r="A117" s="368" t="s">
        <v>384</v>
      </c>
      <c r="B117" s="368"/>
      <c r="C117" s="368"/>
      <c r="D117" s="320">
        <f>1272613739</f>
        <v>1272613739</v>
      </c>
      <c r="E117" s="320"/>
      <c r="F117" s="320">
        <v>37372793</v>
      </c>
      <c r="G117" s="320"/>
    </row>
    <row r="118" spans="1:7" s="180" customFormat="1" ht="19.5" customHeight="1">
      <c r="A118" s="368" t="s">
        <v>385</v>
      </c>
      <c r="B118" s="368"/>
      <c r="C118" s="368"/>
      <c r="D118" s="320">
        <f>212265930+41016640+19847000</f>
        <v>273129570</v>
      </c>
      <c r="E118" s="320"/>
      <c r="F118" s="163"/>
      <c r="G118" s="164"/>
    </row>
    <row r="119" spans="1:7" s="180" customFormat="1" ht="19.5" customHeight="1">
      <c r="A119" s="368" t="s">
        <v>386</v>
      </c>
      <c r="B119" s="368"/>
      <c r="C119" s="368"/>
      <c r="D119" s="320">
        <v>156381426</v>
      </c>
      <c r="E119" s="320"/>
      <c r="F119" s="163"/>
      <c r="G119" s="164"/>
    </row>
    <row r="120" spans="1:7" s="180" customFormat="1" ht="19.5" customHeight="1">
      <c r="A120" s="368" t="s">
        <v>387</v>
      </c>
      <c r="B120" s="368"/>
      <c r="C120" s="368"/>
      <c r="D120" s="369">
        <v>75800800</v>
      </c>
      <c r="E120" s="369"/>
      <c r="F120" s="243"/>
      <c r="G120" s="244"/>
    </row>
    <row r="121" spans="1:7" s="180" customFormat="1" ht="19.5" customHeight="1">
      <c r="A121" s="245"/>
      <c r="B121" s="245"/>
      <c r="C121" s="245"/>
      <c r="D121" s="246"/>
      <c r="E121" s="246"/>
      <c r="F121" s="246"/>
      <c r="G121" s="246"/>
    </row>
    <row r="122" spans="1:7" s="180" customFormat="1" ht="19.5" customHeight="1">
      <c r="A122" s="325" t="s">
        <v>388</v>
      </c>
      <c r="B122" s="325"/>
      <c r="C122" s="325"/>
      <c r="D122" s="370" t="s">
        <v>7</v>
      </c>
      <c r="E122" s="370"/>
      <c r="F122" s="370" t="s">
        <v>389</v>
      </c>
      <c r="G122" s="370"/>
    </row>
    <row r="123" spans="1:7" s="180" customFormat="1" ht="19.5" customHeight="1">
      <c r="A123" s="326" t="s">
        <v>390</v>
      </c>
      <c r="B123" s="327"/>
      <c r="C123" s="328"/>
      <c r="D123" s="306">
        <v>3120000000</v>
      </c>
      <c r="E123" s="307"/>
      <c r="F123" s="306">
        <v>2300000000</v>
      </c>
      <c r="G123" s="307"/>
    </row>
    <row r="124" spans="1:7" s="180" customFormat="1" ht="19.5" customHeight="1">
      <c r="A124" s="326" t="s">
        <v>316</v>
      </c>
      <c r="B124" s="327"/>
      <c r="C124" s="328"/>
      <c r="D124" s="306">
        <v>247610090</v>
      </c>
      <c r="E124" s="307"/>
      <c r="F124" s="306">
        <v>978724800</v>
      </c>
      <c r="G124" s="307"/>
    </row>
    <row r="125" spans="1:7" s="109" customFormat="1" ht="19.5" customHeight="1">
      <c r="A125" s="321" t="s">
        <v>311</v>
      </c>
      <c r="B125" s="322"/>
      <c r="C125" s="323"/>
      <c r="D125" s="356">
        <f>SUM(D123:E124)</f>
        <v>3367610090</v>
      </c>
      <c r="E125" s="357"/>
      <c r="F125" s="356">
        <f>SUM(F123:G124)</f>
        <v>3278724800</v>
      </c>
      <c r="G125" s="357"/>
    </row>
    <row r="126" spans="1:7" s="180" customFormat="1" ht="24.75" customHeight="1">
      <c r="A126" s="371" t="s">
        <v>391</v>
      </c>
      <c r="B126" s="371"/>
      <c r="C126" s="371"/>
      <c r="D126" s="163"/>
      <c r="E126" s="164"/>
      <c r="F126" s="163"/>
      <c r="G126" s="164"/>
    </row>
    <row r="127" spans="1:7" s="180" customFormat="1" ht="36" customHeight="1">
      <c r="A127" s="326" t="s">
        <v>392</v>
      </c>
      <c r="B127" s="327"/>
      <c r="C127" s="328"/>
      <c r="D127" s="306">
        <f>F127</f>
        <v>1475086581</v>
      </c>
      <c r="E127" s="307"/>
      <c r="F127" s="306">
        <v>1475086581</v>
      </c>
      <c r="G127" s="307"/>
    </row>
    <row r="128" spans="1:7" s="109" customFormat="1" ht="19.5" customHeight="1">
      <c r="A128" s="321" t="s">
        <v>393</v>
      </c>
      <c r="B128" s="322"/>
      <c r="C128" s="232"/>
      <c r="D128" s="324">
        <f>SUM(D127:E127)</f>
        <v>1475086581</v>
      </c>
      <c r="E128" s="324"/>
      <c r="F128" s="356">
        <f>SUM(F127:G127)</f>
        <v>1475086581</v>
      </c>
      <c r="G128" s="357"/>
    </row>
    <row r="129" spans="1:7" s="109" customFormat="1" ht="19.5" customHeight="1">
      <c r="A129" s="348" t="s">
        <v>394</v>
      </c>
      <c r="B129" s="355"/>
      <c r="C129" s="349"/>
      <c r="D129" s="240"/>
      <c r="E129" s="241"/>
      <c r="F129" s="240"/>
      <c r="G129" s="241"/>
    </row>
    <row r="130" spans="1:7" s="180" customFormat="1" ht="28.5" customHeight="1">
      <c r="A130" s="326" t="s">
        <v>395</v>
      </c>
      <c r="B130" s="327"/>
      <c r="C130" s="328"/>
      <c r="D130" s="318">
        <f>4280835820+450000000</f>
        <v>4730835820</v>
      </c>
      <c r="E130" s="319"/>
      <c r="F130" s="306">
        <v>3830835820</v>
      </c>
      <c r="G130" s="307"/>
    </row>
    <row r="131" spans="1:7" s="180" customFormat="1" ht="36" customHeight="1">
      <c r="A131" s="326" t="s">
        <v>396</v>
      </c>
      <c r="B131" s="327"/>
      <c r="C131" s="328"/>
      <c r="D131" s="306">
        <v>120000000</v>
      </c>
      <c r="E131" s="307"/>
      <c r="F131" s="306">
        <v>120000000</v>
      </c>
      <c r="G131" s="307"/>
    </row>
    <row r="132" spans="1:7" s="109" customFormat="1" ht="19.5" customHeight="1">
      <c r="A132" s="331" t="s">
        <v>311</v>
      </c>
      <c r="B132" s="332"/>
      <c r="C132" s="234"/>
      <c r="D132" s="311">
        <f>SUM(D130:E131)</f>
        <v>4850835820</v>
      </c>
      <c r="E132" s="312"/>
      <c r="F132" s="311">
        <f>SUM(F130:G131)</f>
        <v>3950835820</v>
      </c>
      <c r="G132" s="312"/>
    </row>
    <row r="133" spans="1:7" s="109" customFormat="1" ht="19.5" customHeight="1">
      <c r="A133" s="247"/>
      <c r="B133" s="182"/>
      <c r="C133" s="238"/>
      <c r="D133" s="184"/>
      <c r="E133" s="184"/>
      <c r="F133" s="175"/>
      <c r="G133" s="175"/>
    </row>
    <row r="134" spans="1:7" s="109" customFormat="1" ht="19.5" customHeight="1">
      <c r="A134" s="296" t="s">
        <v>397</v>
      </c>
      <c r="B134" s="297"/>
      <c r="C134" s="298"/>
      <c r="D134" s="361" t="s">
        <v>7</v>
      </c>
      <c r="E134" s="372"/>
      <c r="F134" s="372" t="s">
        <v>398</v>
      </c>
      <c r="G134" s="362"/>
    </row>
    <row r="135" spans="1:7" ht="19.5" customHeight="1">
      <c r="A135" s="373" t="s">
        <v>399</v>
      </c>
      <c r="B135" s="374"/>
      <c r="C135" s="375"/>
      <c r="D135" s="306">
        <v>423848195</v>
      </c>
      <c r="E135" s="376"/>
      <c r="F135" s="376">
        <v>329831033</v>
      </c>
      <c r="G135" s="307"/>
    </row>
    <row r="136" spans="1:7" ht="19.5" customHeight="1">
      <c r="A136" s="326" t="s">
        <v>400</v>
      </c>
      <c r="B136" s="327"/>
      <c r="C136" s="328"/>
      <c r="D136" s="306">
        <f>D138+D139+D140+D141</f>
        <v>14736539544</v>
      </c>
      <c r="E136" s="376"/>
      <c r="F136" s="376">
        <f>SUM(F137:G141)</f>
        <v>7457410254</v>
      </c>
      <c r="G136" s="307"/>
    </row>
    <row r="137" spans="1:7" ht="19.5" customHeight="1">
      <c r="A137" s="377" t="s">
        <v>401</v>
      </c>
      <c r="B137" s="378"/>
      <c r="C137" s="379"/>
      <c r="D137" s="380"/>
      <c r="E137" s="381"/>
      <c r="F137" s="381"/>
      <c r="G137" s="382"/>
    </row>
    <row r="138" spans="1:7" ht="36" customHeight="1">
      <c r="A138" s="377" t="s">
        <v>402</v>
      </c>
      <c r="B138" s="378"/>
      <c r="C138" s="379"/>
      <c r="D138" s="380">
        <f>F138</f>
        <v>3911834400</v>
      </c>
      <c r="E138" s="381"/>
      <c r="F138" s="381">
        <v>3911834400</v>
      </c>
      <c r="G138" s="382"/>
    </row>
    <row r="139" spans="1:7" ht="19.5" customHeight="1">
      <c r="A139" s="377" t="s">
        <v>403</v>
      </c>
      <c r="B139" s="378"/>
      <c r="C139" s="379"/>
      <c r="D139" s="380">
        <v>354055160</v>
      </c>
      <c r="E139" s="381"/>
      <c r="F139" s="381">
        <v>356349410</v>
      </c>
      <c r="G139" s="382"/>
    </row>
    <row r="140" spans="1:9" ht="19.5" customHeight="1">
      <c r="A140" s="377" t="s">
        <v>404</v>
      </c>
      <c r="B140" s="378"/>
      <c r="C140" s="379"/>
      <c r="D140" s="380">
        <v>9250000000</v>
      </c>
      <c r="E140" s="381"/>
      <c r="F140" s="381">
        <v>2000000000</v>
      </c>
      <c r="G140" s="382"/>
      <c r="H140" s="380">
        <v>15160387739</v>
      </c>
      <c r="I140" s="381"/>
    </row>
    <row r="141" spans="1:8" ht="19.5" customHeight="1">
      <c r="A141" s="377" t="s">
        <v>405</v>
      </c>
      <c r="B141" s="378"/>
      <c r="C141" s="379"/>
      <c r="D141" s="380">
        <v>1220649984</v>
      </c>
      <c r="E141" s="381"/>
      <c r="F141" s="381">
        <v>1189226444</v>
      </c>
      <c r="G141" s="382"/>
      <c r="H141" s="248">
        <f>H140-D135-D138-D139-D140</f>
        <v>1220649984</v>
      </c>
    </row>
    <row r="142" spans="1:7" ht="19.5" customHeight="1">
      <c r="A142" s="249"/>
      <c r="B142" s="383" t="s">
        <v>406</v>
      </c>
      <c r="C142" s="384"/>
      <c r="D142" s="311">
        <f>D135+D136</f>
        <v>15160387739</v>
      </c>
      <c r="E142" s="385"/>
      <c r="F142" s="385">
        <f>F135+F136</f>
        <v>7787241287</v>
      </c>
      <c r="G142" s="312"/>
    </row>
    <row r="143" spans="1:7" ht="19.5" customHeight="1">
      <c r="A143" s="183"/>
      <c r="B143" s="250"/>
      <c r="C143" s="250"/>
      <c r="D143" s="184"/>
      <c r="E143" s="184"/>
      <c r="F143" s="184"/>
      <c r="G143" s="184"/>
    </row>
    <row r="144" spans="1:7" s="109" customFormat="1" ht="28.5" customHeight="1">
      <c r="A144" s="325" t="s">
        <v>407</v>
      </c>
      <c r="B144" s="325"/>
      <c r="C144" s="251" t="s">
        <v>408</v>
      </c>
      <c r="D144" s="251" t="s">
        <v>409</v>
      </c>
      <c r="E144" s="218" t="s">
        <v>410</v>
      </c>
      <c r="F144" s="386" t="s">
        <v>411</v>
      </c>
      <c r="G144" s="386"/>
    </row>
    <row r="145" spans="1:7" ht="36" customHeight="1">
      <c r="A145" s="305" t="s">
        <v>412</v>
      </c>
      <c r="B145" s="305"/>
      <c r="C145" s="252">
        <v>60347000000</v>
      </c>
      <c r="D145" s="252"/>
      <c r="E145" s="252"/>
      <c r="F145" s="320">
        <f>C145</f>
        <v>60347000000</v>
      </c>
      <c r="G145" s="320"/>
    </row>
    <row r="146" spans="1:7" s="254" customFormat="1" ht="19.5" customHeight="1">
      <c r="A146" s="368" t="s">
        <v>413</v>
      </c>
      <c r="B146" s="368"/>
      <c r="C146" s="252">
        <v>16011030000</v>
      </c>
      <c r="D146" s="252">
        <v>64291615</v>
      </c>
      <c r="E146" s="253"/>
      <c r="F146" s="306">
        <f>C146+D146</f>
        <v>16075321615</v>
      </c>
      <c r="G146" s="307"/>
    </row>
    <row r="147" spans="1:7" s="254" customFormat="1" ht="19.5" customHeight="1">
      <c r="A147" s="368" t="s">
        <v>414</v>
      </c>
      <c r="B147" s="368"/>
      <c r="C147" s="98">
        <v>-6999861600</v>
      </c>
      <c r="D147" s="253"/>
      <c r="E147" s="98">
        <v>-355022764</v>
      </c>
      <c r="F147" s="387">
        <f>C147+D147-E147</f>
        <v>-6644838836</v>
      </c>
      <c r="G147" s="388"/>
    </row>
    <row r="148" spans="1:7" s="109" customFormat="1" ht="19.5" customHeight="1">
      <c r="A148" s="368" t="s">
        <v>415</v>
      </c>
      <c r="B148" s="368"/>
      <c r="C148" s="252">
        <v>11374860593</v>
      </c>
      <c r="D148" s="255"/>
      <c r="E148" s="255"/>
      <c r="F148" s="306">
        <f>C148</f>
        <v>11374860593</v>
      </c>
      <c r="G148" s="307"/>
    </row>
    <row r="149" spans="1:7" s="109" customFormat="1" ht="19.5" customHeight="1">
      <c r="A149" s="368" t="s">
        <v>416</v>
      </c>
      <c r="B149" s="368"/>
      <c r="C149" s="252">
        <v>2025846951</v>
      </c>
      <c r="D149" s="255"/>
      <c r="E149" s="255"/>
      <c r="F149" s="306">
        <f>C149</f>
        <v>2025846951</v>
      </c>
      <c r="G149" s="307"/>
    </row>
    <row r="150" spans="1:9" ht="36" customHeight="1">
      <c r="A150" s="313" t="s">
        <v>417</v>
      </c>
      <c r="B150" s="315"/>
      <c r="C150" s="256">
        <v>8425258893</v>
      </c>
      <c r="D150" s="256"/>
      <c r="E150" s="256">
        <f>15249906380+254545455+1053</f>
        <v>15504452888</v>
      </c>
      <c r="F150" s="387">
        <f>C150-E150</f>
        <v>-7079193995</v>
      </c>
      <c r="G150" s="388"/>
      <c r="H150" s="387">
        <v>7079193995</v>
      </c>
      <c r="I150" s="388"/>
    </row>
    <row r="151" spans="1:8" ht="19.5" customHeight="1">
      <c r="A151" s="389" t="s">
        <v>311</v>
      </c>
      <c r="B151" s="389"/>
      <c r="C151" s="257">
        <f>SUM(C145:C150)</f>
        <v>91184134837</v>
      </c>
      <c r="D151" s="257">
        <f>SUM(D145:D150)</f>
        <v>64291615</v>
      </c>
      <c r="E151" s="257">
        <f>E150</f>
        <v>15504452888</v>
      </c>
      <c r="F151" s="311">
        <f>SUM(F145:F150)</f>
        <v>76098996328</v>
      </c>
      <c r="G151" s="312"/>
      <c r="H151" s="248">
        <f>H150+F150</f>
        <v>0</v>
      </c>
    </row>
    <row r="152" spans="1:7" ht="19.5" customHeight="1">
      <c r="A152" s="351" t="s">
        <v>418</v>
      </c>
      <c r="B152" s="351"/>
      <c r="C152" s="351"/>
      <c r="D152" s="201"/>
      <c r="E152" s="201"/>
      <c r="F152" s="184"/>
      <c r="G152" s="184"/>
    </row>
    <row r="153" spans="1:7" s="109" customFormat="1" ht="19.5" customHeight="1">
      <c r="A153" s="390" t="s">
        <v>419</v>
      </c>
      <c r="B153" s="390"/>
      <c r="C153" s="390"/>
      <c r="D153" s="390"/>
      <c r="E153" s="390"/>
      <c r="F153" s="390"/>
      <c r="G153" s="390"/>
    </row>
    <row r="154" spans="1:7" s="109" customFormat="1" ht="19.5" customHeight="1">
      <c r="A154" s="268" t="s">
        <v>420</v>
      </c>
      <c r="B154" s="268"/>
      <c r="C154" s="391" t="s">
        <v>211</v>
      </c>
      <c r="D154" s="391"/>
      <c r="E154" s="391"/>
      <c r="F154" s="268" t="s">
        <v>159</v>
      </c>
      <c r="G154" s="268"/>
    </row>
    <row r="155" spans="3:5" s="109" customFormat="1" ht="19.5" customHeight="1">
      <c r="C155" s="108"/>
      <c r="D155" s="108"/>
      <c r="E155" s="258"/>
    </row>
    <row r="156" spans="3:5" s="109" customFormat="1" ht="19.5" customHeight="1">
      <c r="C156" s="108"/>
      <c r="D156" s="108"/>
      <c r="E156" s="258"/>
    </row>
    <row r="157" spans="4:7" s="109" customFormat="1" ht="19.5" customHeight="1">
      <c r="D157" s="108"/>
      <c r="E157" s="258"/>
      <c r="F157" s="108"/>
      <c r="G157" s="108"/>
    </row>
    <row r="158" s="109" customFormat="1" ht="19.5" customHeight="1"/>
    <row r="159" spans="1:7" s="109" customFormat="1" ht="16.5" customHeight="1">
      <c r="A159" s="268" t="s">
        <v>212</v>
      </c>
      <c r="B159" s="268"/>
      <c r="C159" s="268" t="s">
        <v>213</v>
      </c>
      <c r="D159" s="268"/>
      <c r="E159" s="268"/>
      <c r="F159" s="268" t="s">
        <v>161</v>
      </c>
      <c r="G159" s="268"/>
    </row>
  </sheetData>
  <sheetProtection/>
  <mergeCells count="271">
    <mergeCell ref="A159:B159"/>
    <mergeCell ref="C159:E159"/>
    <mergeCell ref="F159:G159"/>
    <mergeCell ref="A153:G153"/>
    <mergeCell ref="A154:B154"/>
    <mergeCell ref="C154:E154"/>
    <mergeCell ref="F154:G154"/>
    <mergeCell ref="H150:I150"/>
    <mergeCell ref="A151:B151"/>
    <mergeCell ref="F151:G151"/>
    <mergeCell ref="A152:C152"/>
    <mergeCell ref="A149:B149"/>
    <mergeCell ref="F149:G149"/>
    <mergeCell ref="A150:B150"/>
    <mergeCell ref="F150:G150"/>
    <mergeCell ref="A147:B147"/>
    <mergeCell ref="F147:G147"/>
    <mergeCell ref="A148:B148"/>
    <mergeCell ref="F148:G148"/>
    <mergeCell ref="A145:B145"/>
    <mergeCell ref="F145:G145"/>
    <mergeCell ref="A146:B146"/>
    <mergeCell ref="F146:G146"/>
    <mergeCell ref="B142:C142"/>
    <mergeCell ref="D142:E142"/>
    <mergeCell ref="F142:G142"/>
    <mergeCell ref="A144:B144"/>
    <mergeCell ref="F144:G144"/>
    <mergeCell ref="H140:I140"/>
    <mergeCell ref="A141:C141"/>
    <mergeCell ref="D141:E141"/>
    <mergeCell ref="F141:G141"/>
    <mergeCell ref="A139:C139"/>
    <mergeCell ref="D139:E139"/>
    <mergeCell ref="F139:G139"/>
    <mergeCell ref="A140:C140"/>
    <mergeCell ref="D140:E140"/>
    <mergeCell ref="F140:G140"/>
    <mergeCell ref="A137:C137"/>
    <mergeCell ref="D137:E137"/>
    <mergeCell ref="F137:G137"/>
    <mergeCell ref="A138:C138"/>
    <mergeCell ref="D138:E138"/>
    <mergeCell ref="F138:G138"/>
    <mergeCell ref="A135:C135"/>
    <mergeCell ref="D135:E135"/>
    <mergeCell ref="F135:G135"/>
    <mergeCell ref="A136:C136"/>
    <mergeCell ref="D136:E136"/>
    <mergeCell ref="F136:G136"/>
    <mergeCell ref="A132:B132"/>
    <mergeCell ref="D132:E132"/>
    <mergeCell ref="F132:G132"/>
    <mergeCell ref="A134:C134"/>
    <mergeCell ref="D134:E134"/>
    <mergeCell ref="F134:G134"/>
    <mergeCell ref="A130:C130"/>
    <mergeCell ref="D130:E130"/>
    <mergeCell ref="F130:G130"/>
    <mergeCell ref="A131:C131"/>
    <mergeCell ref="D131:E131"/>
    <mergeCell ref="F131:G131"/>
    <mergeCell ref="A128:B128"/>
    <mergeCell ref="D128:E128"/>
    <mergeCell ref="F128:G128"/>
    <mergeCell ref="A129:C129"/>
    <mergeCell ref="A126:C126"/>
    <mergeCell ref="A127:C127"/>
    <mergeCell ref="D127:E127"/>
    <mergeCell ref="F127:G127"/>
    <mergeCell ref="A124:C124"/>
    <mergeCell ref="D124:E124"/>
    <mergeCell ref="F124:G124"/>
    <mergeCell ref="A125:C125"/>
    <mergeCell ref="D125:E125"/>
    <mergeCell ref="F125:G125"/>
    <mergeCell ref="A122:C122"/>
    <mergeCell ref="D122:E122"/>
    <mergeCell ref="F122:G122"/>
    <mergeCell ref="A123:C123"/>
    <mergeCell ref="D123:E123"/>
    <mergeCell ref="F123:G123"/>
    <mergeCell ref="A119:C119"/>
    <mergeCell ref="D119:E119"/>
    <mergeCell ref="A120:C120"/>
    <mergeCell ref="D120:E120"/>
    <mergeCell ref="A117:C117"/>
    <mergeCell ref="D117:E117"/>
    <mergeCell ref="F117:G117"/>
    <mergeCell ref="A118:C118"/>
    <mergeCell ref="D118:E118"/>
    <mergeCell ref="A115:C115"/>
    <mergeCell ref="D115:E115"/>
    <mergeCell ref="F115:G115"/>
    <mergeCell ref="A116:C116"/>
    <mergeCell ref="D116:E116"/>
    <mergeCell ref="F116:G116"/>
    <mergeCell ref="A113:C113"/>
    <mergeCell ref="D113:E113"/>
    <mergeCell ref="F113:G113"/>
    <mergeCell ref="A114:C114"/>
    <mergeCell ref="D114:E114"/>
    <mergeCell ref="F114:G114"/>
    <mergeCell ref="A111:C111"/>
    <mergeCell ref="D111:E111"/>
    <mergeCell ref="F111:G111"/>
    <mergeCell ref="A112:C112"/>
    <mergeCell ref="D112:E112"/>
    <mergeCell ref="F112:G112"/>
    <mergeCell ref="A109:C109"/>
    <mergeCell ref="D109:E109"/>
    <mergeCell ref="F109:G109"/>
    <mergeCell ref="A110:C110"/>
    <mergeCell ref="D110:E110"/>
    <mergeCell ref="F110:G110"/>
    <mergeCell ref="A107:C107"/>
    <mergeCell ref="D107:E107"/>
    <mergeCell ref="F107:G107"/>
    <mergeCell ref="A108:C108"/>
    <mergeCell ref="D108:E108"/>
    <mergeCell ref="F108:G108"/>
    <mergeCell ref="A105:C105"/>
    <mergeCell ref="D105:E105"/>
    <mergeCell ref="F105:G105"/>
    <mergeCell ref="H105:I105"/>
    <mergeCell ref="A102:B102"/>
    <mergeCell ref="E102:F102"/>
    <mergeCell ref="A104:C104"/>
    <mergeCell ref="D104:E104"/>
    <mergeCell ref="F104:G104"/>
    <mergeCell ref="A99:B99"/>
    <mergeCell ref="A100:B100"/>
    <mergeCell ref="E100:F100"/>
    <mergeCell ref="A101:B101"/>
    <mergeCell ref="E101:F101"/>
    <mergeCell ref="A96:G96"/>
    <mergeCell ref="A97:B97"/>
    <mergeCell ref="E97:F97"/>
    <mergeCell ref="A98:B98"/>
    <mergeCell ref="E98:F98"/>
    <mergeCell ref="A93:B93"/>
    <mergeCell ref="E93:F93"/>
    <mergeCell ref="A94:B94"/>
    <mergeCell ref="A95:B95"/>
    <mergeCell ref="E95:F95"/>
    <mergeCell ref="A91:B91"/>
    <mergeCell ref="E91:F91"/>
    <mergeCell ref="A92:B92"/>
    <mergeCell ref="E92:F92"/>
    <mergeCell ref="A69:D69"/>
    <mergeCell ref="A78:C78"/>
    <mergeCell ref="A88:G88"/>
    <mergeCell ref="A90:D90"/>
    <mergeCell ref="A65:B65"/>
    <mergeCell ref="D65:E65"/>
    <mergeCell ref="F65:G65"/>
    <mergeCell ref="A67:E67"/>
    <mergeCell ref="A63:C63"/>
    <mergeCell ref="D63:E63"/>
    <mergeCell ref="F63:G63"/>
    <mergeCell ref="A64:C64"/>
    <mergeCell ref="D64:E64"/>
    <mergeCell ref="F64:G64"/>
    <mergeCell ref="A60:B60"/>
    <mergeCell ref="D60:E60"/>
    <mergeCell ref="F60:G60"/>
    <mergeCell ref="A62:C62"/>
    <mergeCell ref="D62:E62"/>
    <mergeCell ref="F62:G62"/>
    <mergeCell ref="A58:C58"/>
    <mergeCell ref="D58:E58"/>
    <mergeCell ref="F58:G58"/>
    <mergeCell ref="A59:C59"/>
    <mergeCell ref="D59:E59"/>
    <mergeCell ref="F59:G59"/>
    <mergeCell ref="A55:B55"/>
    <mergeCell ref="D55:E55"/>
    <mergeCell ref="F55:G55"/>
    <mergeCell ref="A56:C56"/>
    <mergeCell ref="D56:E56"/>
    <mergeCell ref="F56:G56"/>
    <mergeCell ref="A53:C53"/>
    <mergeCell ref="D53:E53"/>
    <mergeCell ref="F53:G53"/>
    <mergeCell ref="A54:C54"/>
    <mergeCell ref="D54:E54"/>
    <mergeCell ref="F54:G54"/>
    <mergeCell ref="A51:C51"/>
    <mergeCell ref="D51:E51"/>
    <mergeCell ref="F51:G51"/>
    <mergeCell ref="A52:C52"/>
    <mergeCell ref="D52:E52"/>
    <mergeCell ref="F52:G52"/>
    <mergeCell ref="A49:C49"/>
    <mergeCell ref="D49:E49"/>
    <mergeCell ref="F49:G49"/>
    <mergeCell ref="A50:C50"/>
    <mergeCell ref="D50:E50"/>
    <mergeCell ref="F50:G50"/>
    <mergeCell ref="A46:B46"/>
    <mergeCell ref="D46:E46"/>
    <mergeCell ref="F46:G46"/>
    <mergeCell ref="A48:B48"/>
    <mergeCell ref="D48:E48"/>
    <mergeCell ref="F48:G48"/>
    <mergeCell ref="A44:C44"/>
    <mergeCell ref="D44:E44"/>
    <mergeCell ref="F44:G44"/>
    <mergeCell ref="A45:C45"/>
    <mergeCell ref="D45:E45"/>
    <mergeCell ref="F45:G45"/>
    <mergeCell ref="A42:C42"/>
    <mergeCell ref="D42:E42"/>
    <mergeCell ref="F42:G42"/>
    <mergeCell ref="A43:C43"/>
    <mergeCell ref="D43:E43"/>
    <mergeCell ref="F43:G43"/>
    <mergeCell ref="A40:C40"/>
    <mergeCell ref="D40:E40"/>
    <mergeCell ref="F40:G40"/>
    <mergeCell ref="A41:C41"/>
    <mergeCell ref="D41:E41"/>
    <mergeCell ref="F41:G41"/>
    <mergeCell ref="A37:C37"/>
    <mergeCell ref="D37:E37"/>
    <mergeCell ref="F37:G37"/>
    <mergeCell ref="A38:C38"/>
    <mergeCell ref="D38:E38"/>
    <mergeCell ref="F38:G38"/>
    <mergeCell ref="A35:B35"/>
    <mergeCell ref="D35:E35"/>
    <mergeCell ref="F35:G35"/>
    <mergeCell ref="A36:C36"/>
    <mergeCell ref="D36:E36"/>
    <mergeCell ref="F36:G36"/>
    <mergeCell ref="D33:G33"/>
    <mergeCell ref="A34:C34"/>
    <mergeCell ref="D34:E34"/>
    <mergeCell ref="F34:G34"/>
    <mergeCell ref="A29:G29"/>
    <mergeCell ref="A30:G30"/>
    <mergeCell ref="A31:G31"/>
    <mergeCell ref="A32:G32"/>
    <mergeCell ref="A25:G25"/>
    <mergeCell ref="A26:E26"/>
    <mergeCell ref="A27:G27"/>
    <mergeCell ref="A28:E28"/>
    <mergeCell ref="A21:G21"/>
    <mergeCell ref="A22:G22"/>
    <mergeCell ref="A23:E23"/>
    <mergeCell ref="A24:G24"/>
    <mergeCell ref="A17:G17"/>
    <mergeCell ref="A18:E18"/>
    <mergeCell ref="A19:G19"/>
    <mergeCell ref="A20:G20"/>
    <mergeCell ref="A13:G13"/>
    <mergeCell ref="A14:E14"/>
    <mergeCell ref="A15:E15"/>
    <mergeCell ref="A16:G16"/>
    <mergeCell ref="A11:E11"/>
    <mergeCell ref="A12:G12"/>
    <mergeCell ref="A5:G5"/>
    <mergeCell ref="A6:G6"/>
    <mergeCell ref="A7:G7"/>
    <mergeCell ref="A8:G8"/>
    <mergeCell ref="A1:G1"/>
    <mergeCell ref="A2:G2"/>
    <mergeCell ref="A3:G3"/>
    <mergeCell ref="A4:E4"/>
    <mergeCell ref="A9:G9"/>
    <mergeCell ref="A10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Khoang 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</dc:creator>
  <cp:keywords/>
  <dc:description/>
  <cp:lastModifiedBy>Home</cp:lastModifiedBy>
  <dcterms:created xsi:type="dcterms:W3CDTF">2013-01-23T06:59:54Z</dcterms:created>
  <dcterms:modified xsi:type="dcterms:W3CDTF">2013-01-28T01:44:53Z</dcterms:modified>
  <cp:category/>
  <cp:version/>
  <cp:contentType/>
  <cp:contentStatus/>
</cp:coreProperties>
</file>