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firstSheet="2" activeTab="2"/>
  </bookViews>
  <sheets>
    <sheet name="Bìa" sheetId="5" r:id="rId1"/>
    <sheet name="DN - BẢNG CÂN ĐỐI KẾ TOÁN" sheetId="1" r:id="rId2"/>
    <sheet name="Thuyết Minh" sheetId="4" r:id="rId3"/>
    <sheet name="DN-Báo cáo kết quả SXKD" sheetId="2" r:id="rId4"/>
    <sheet name="DN - Báo cáo LCTT" sheetId="3"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1_??">BlankMacro1</definedName>
    <definedName name="_10_0xoa_" hidden="1">#REF!</definedName>
    <definedName name="_11DATA_DATA2_L">'[1]#REF'!#REF!</definedName>
    <definedName name="_2_??????1">BlankMacro1</definedName>
    <definedName name="_3_??????2">BlankMacro1</definedName>
    <definedName name="_4_??????3">BlankMacro1</definedName>
    <definedName name="_5_??????4">BlankMacro1</definedName>
    <definedName name="_6_??????5">BlankMacro1</definedName>
    <definedName name="_7_??????6">BlankMacro1</definedName>
    <definedName name="_8_0DATA_DATA2_L">'[2]#REF'!#REF!</definedName>
    <definedName name="_9_0ten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'[3]CT -THVLNC'!#REF!</definedName>
    <definedName name="_a2" hidden="1">{"'Sheet1'!$L$16"}</definedName>
    <definedName name="_Coc39" hidden="1">{"'Sheet1'!$L$16"}</definedName>
    <definedName name="_CT250">'[4]dongia (2)'!#REF!</definedName>
    <definedName name="_DG1" hidden="1">{"'Sheet1'!$L$16"}</definedName>
    <definedName name="_Goi8" hidden="1">{"'Sheet1'!$L$16"}</definedName>
    <definedName name="_hh1">[5]XL4Poppy!$C$9</definedName>
    <definedName name="_hh2">[5]XL4Poppy!$A$15</definedName>
    <definedName name="_hsm2">1.1289</definedName>
    <definedName name="_L6">[6]XL4Poppy!$C$31</definedName>
    <definedName name="_Lan1" hidden="1">{"'Sheet1'!$L$16"}</definedName>
    <definedName name="_LAN3" hidden="1">{"'Sheet1'!$L$16"}</definedName>
    <definedName name="_lk2" hidden="1">{"'Sheet1'!$L$16"}</definedName>
    <definedName name="_M1">[7]XL4Poppy!$C$4</definedName>
    <definedName name="_NSO2" hidden="1">{"'Sheet1'!$L$16"}</definedName>
    <definedName name="_Order1" hidden="1">255</definedName>
    <definedName name="_Order2" hidden="1">255</definedName>
    <definedName name="_PA3">{"Thuxm2.xls","Sheet1"}</definedName>
    <definedName name="_td1" hidden="1">{"'Sheet1'!$L$16"}</definedName>
    <definedName name="_THt7">{"Book1","Bang chia luong.xls"}</definedName>
    <definedName name="_tt3" hidden="1">{"'Sheet1'!$L$16"}</definedName>
    <definedName name="_VLP2" hidden="1">{"'Sheet1'!$L$16"}</definedName>
    <definedName name="_z511" hidden="1">{"'Sheet1'!$L$16"}</definedName>
    <definedName name="anscount" hidden="1">1</definedName>
    <definedName name="as" hidden="1">{"'Sheet1'!$L$16"}</definedName>
    <definedName name="AS2DocOpenMode" hidden="1">"AS2DocumentEdit"</definedName>
    <definedName name="banQL" hidden="1">{"'Sheet1'!$L$16"}</definedName>
    <definedName name="bhfh" hidden="1">{"'Sheet1'!$L$16"}</definedName>
    <definedName name="btl" hidden="1">{"'Sheet1'!$L$16"}</definedName>
    <definedName name="bùc">{"Book1","Dt tonghop.xls"}</definedName>
    <definedName name="Bulongma">8700</definedName>
    <definedName name="CACAU">298161</definedName>
    <definedName name="came" hidden="1">{"'Sheet1'!$L$16"}</definedName>
    <definedName name="ccc" hidden="1">{"'Sheet1'!$L$16"}</definedName>
    <definedName name="chl" hidden="1">{"'Sheet1'!$L$16"}</definedName>
    <definedName name="chung">66</definedName>
    <definedName name="chuyen" hidden="1">{"'Sheet1'!$L$16"}</definedName>
    <definedName name="CLVC3">0.1</definedName>
    <definedName name="Coc_60" hidden="1">{"'Sheet1'!$L$16"}</definedName>
    <definedName name="Comm">BlankMacro1</definedName>
    <definedName name="Cotsatma">9726</definedName>
    <definedName name="Cotthepma">9726</definedName>
    <definedName name="CTCT1" hidden="1">{"'Sheet1'!$L$16"}</definedName>
    <definedName name="ctieu" hidden="1">{"'Sheet1'!$L$16"}</definedName>
    <definedName name="dam">78000</definedName>
    <definedName name="DCL_35">13127400</definedName>
    <definedName name="DFSDF" hidden="1">{"'Sheet1'!$L$16"}</definedName>
    <definedName name="dien" hidden="1">{"'Sheet1'!$L$16"}</definedName>
    <definedName name="Document_array">{"Thuxm2.xls","Sheet1"}</definedName>
    <definedName name="Duongnaco" hidden="1">{"'Sheet1'!$L$16"}</definedName>
    <definedName name="fbsdggdsf">{"DZ-TDTB2.XLS","Dcksat.xls"}</definedName>
    <definedName name="FFF">BlankMacro1</definedName>
    <definedName name="FI_12">4820</definedName>
    <definedName name="FIT">BlankMacro1</definedName>
    <definedName name="FITT2">BlankMacro1</definedName>
    <definedName name="FITTING2">BlankMacro1</definedName>
    <definedName name="FLG">BlankMacro1</definedName>
    <definedName name="fsdfdsf" hidden="1">{"'Sheet1'!$L$16"}</definedName>
    <definedName name="ggg" hidden="1">{"'Sheet1'!$L$16"}</definedName>
    <definedName name="h" hidden="1">{"'Sheet1'!$L$16"}</definedName>
    <definedName name="hai" hidden="1">{"'Sheet1'!$L$16"}</definedName>
    <definedName name="hao">BlankMacro1</definedName>
    <definedName name="HCNA" hidden="1">{"'Sheet1'!$L$16"}</definedName>
    <definedName name="hdfhf" hidden="1">{"'Sheet1'!$L$16"}</definedName>
    <definedName name="Heä_soá_laép_xaø_H">1.7</definedName>
    <definedName name="hoc">55000</definedName>
    <definedName name="HSCT3">0.1</definedName>
    <definedName name="HSDN">2.5</definedName>
    <definedName name="HSLXH">1.7</definedName>
    <definedName name="hsm">1.1289</definedName>
    <definedName name="hsnc">1.2*1.675*1.055*1.5/13000</definedName>
    <definedName name="hsnc_cau">1.626</definedName>
    <definedName name="hsnc_cau2">1.626</definedName>
    <definedName name="hsnc_d">1.6356</definedName>
    <definedName name="hsnc_d2">1.6356</definedName>
    <definedName name="hsvl">1</definedName>
    <definedName name="hsvl2">1</definedName>
    <definedName name="htlm" hidden="1">{"'Sheet1'!$L$16"}</definedName>
    <definedName name="html"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hidden="1">{"'Sheet1'!$L$16"}</definedName>
    <definedName name="khac">2</definedName>
    <definedName name="Khanh" hidden="1">{"'Sheet1'!$L$16"}</definedName>
    <definedName name="kho">"kh¶o"</definedName>
    <definedName name="khongtruotgia" hidden="1">{"'Sheet1'!$L$16"}</definedName>
    <definedName name="KhuyenmaiUPS">"AutoShape 264"</definedName>
    <definedName name="KLduonggiaods" hidden="1">{"'Sheet1'!$L$16"}</definedName>
    <definedName name="KSDA" hidden="1">{"'Sheet1'!$L$16"}</definedName>
    <definedName name="L63x6">5800</definedName>
    <definedName name="Lan">{"Thuxm2.xls","Sheet1"}</definedName>
    <definedName name="limcount" hidden="1">13</definedName>
    <definedName name="mo" hidden="1">{"'Sheet1'!$L$16"}</definedName>
    <definedName name="nam" hidden="1">{"'Sheet1'!$L$16"}</definedName>
    <definedName name="Ne" hidden="1">{"'Sheet1'!$L$16"}</definedName>
    <definedName name="ngu" hidden="1">{"'Sheet1'!$L$16"}</definedName>
    <definedName name="Nhan_xet_cua_dai">"Picture 1"</definedName>
    <definedName name="nhfffd">{"DZ-TDTB2.XLS","Dcksat.xls"}</definedName>
    <definedName name="nnn" hidden="1">{"'Sheet1'!$L$16"}</definedName>
    <definedName name="PIP">BlankMacro1</definedName>
    <definedName name="PIPE2">BlankMacro1</definedName>
    <definedName name="PL" hidden="1">{"'Sheet1'!$L$16"}</definedName>
    <definedName name="PlucBcaoTD" hidden="1">{"'Sheet1'!$L$16"}</definedName>
    <definedName name="PPP">BlankMacro1</definedName>
    <definedName name="_xlnm.Print_Area" localSheetId="1">'DN - BẢNG CÂN ĐỐI KẾ TOÁN'!$A$1:$E$121</definedName>
    <definedName name="_xlnm.Print_Area">'[8]B-B'!$A$1:$K$63</definedName>
    <definedName name="_xlnm.Print_Titles" localSheetId="1">'DN - BẢNG CÂN ĐỐI KẾ TOÁN'!$7:$7</definedName>
    <definedName name="_xlnm.Print_Titles" localSheetId="3">'DN-Báo cáo kết quả SXKD'!$7:$7</definedName>
    <definedName name="_xlnm.Print_Titles">#N/A</definedName>
    <definedName name="PT">{"Thuxm2.xls","Sheet1"}</definedName>
    <definedName name="qq">BlankMacro1</definedName>
    <definedName name="rate">14000</definedName>
    <definedName name="sas" hidden="1">{"'Sheet1'!$L$16"}</definedName>
    <definedName name="sencount" hidden="1">13</definedName>
    <definedName name="sfsd" hidden="1">{"'Sheet1'!$L$16"}</definedName>
    <definedName name="Sosanh2" hidden="1">{"'Sheet1'!$L$16"}</definedName>
    <definedName name="ss">BlankMacro1</definedName>
    <definedName name="T.3" hidden="1">{"'Sheet1'!$L$16"}</definedName>
    <definedName name="TaxTV">10%</definedName>
    <definedName name="TaxXL">5%</definedName>
    <definedName name="teta">0.95</definedName>
    <definedName name="tha" hidden="1">{"'Sheet1'!$L$16"}</definedName>
    <definedName name="Thang1" hidden="1">{"'Sheet1'!$L$16"}</definedName>
    <definedName name="thang10" hidden="1">{"'Sheet1'!$L$16"}</definedName>
    <definedName name="thanh" hidden="1">{"'Sheet1'!$L$16"}</definedName>
    <definedName name="thu" hidden="1">{"'Sheet1'!$L$16"}</definedName>
    <definedName name="thue">6</definedName>
    <definedName name="thuy" hidden="1">{"'Sheet1'!$L$16"}</definedName>
    <definedName name="tuan" hidden="1">{"'Sheet1'!$L$16"}</definedName>
    <definedName name="tuyennhanh" hidden="1">{"'Sheet1'!$L$16"}</definedName>
    <definedName name="TYT">BlankMacro1</definedName>
    <definedName name="unitt">BlankMacro1</definedName>
    <definedName name="ut">BlankMacro1</definedName>
    <definedName name="V_a_b__t_ng_M200____1x2">ptdg</definedName>
    <definedName name="VAÄT_LIEÄU">"nhandongia"</definedName>
    <definedName name="vat">5</definedName>
    <definedName name="VATM" hidden="1">{"'Sheet1'!$L$16"}</definedName>
    <definedName name="vlct" hidden="1">{"'Sheet1'!$L$16"}</definedName>
    <definedName name="WIRE1">5</definedName>
    <definedName name="XCCT">0.5</definedName>
    <definedName name="XDCBT10">{"Book1","Bang chia luong.xls"}</definedName>
    <definedName name="XmT5" hidden="1">{"'Sheet1'!$L$16"}</definedName>
    <definedName name="xvxcvxc" hidden="1">{"'Sheet1'!$L$16"}</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24519"/>
</workbook>
</file>

<file path=xl/calcChain.xml><?xml version="1.0" encoding="utf-8"?>
<calcChain xmlns="http://schemas.openxmlformats.org/spreadsheetml/2006/main">
  <c r="D15" i="3"/>
  <c r="D14"/>
  <c r="D10"/>
  <c r="G464" i="4"/>
  <c r="G439"/>
  <c r="G387"/>
  <c r="E262"/>
  <c r="G222"/>
  <c r="F222"/>
  <c r="F169"/>
  <c r="F172"/>
  <c r="F196"/>
  <c r="F160"/>
  <c r="H162"/>
  <c r="H160"/>
  <c r="F164"/>
  <c r="H164" s="1"/>
  <c r="G136"/>
  <c r="D8" i="2"/>
  <c r="D20"/>
  <c r="D19"/>
  <c r="D17"/>
  <c r="D11"/>
  <c r="D25" i="3"/>
  <c r="D16"/>
  <c r="G447" i="4"/>
  <c r="H399"/>
  <c r="F21" i="2"/>
  <c r="G15"/>
  <c r="E15"/>
  <c r="F10"/>
  <c r="F12"/>
  <c r="F18"/>
  <c r="F23"/>
  <c r="F26"/>
  <c r="G397" i="4"/>
  <c r="G351"/>
  <c r="D47" i="2"/>
  <c r="D10"/>
  <c r="D12" s="1"/>
  <c r="D18" s="1"/>
  <c r="D23" s="1"/>
  <c r="D26" s="1"/>
  <c r="D21"/>
  <c r="D58" i="1"/>
  <c r="D48"/>
  <c r="D30"/>
  <c r="H172" i="4"/>
  <c r="G311"/>
  <c r="H222"/>
  <c r="G112"/>
  <c r="D11" i="1"/>
  <c r="D10"/>
  <c r="D21"/>
  <c r="D16" s="1"/>
  <c r="D24"/>
  <c r="D23" s="1"/>
  <c r="D28"/>
  <c r="D26" s="1"/>
  <c r="H170" i="4"/>
  <c r="H169"/>
  <c r="H196"/>
  <c r="D57" i="1"/>
  <c r="G275" i="4"/>
  <c r="D66" i="1" s="1"/>
  <c r="G286" i="4"/>
  <c r="D69" i="1"/>
  <c r="G303" i="4"/>
  <c r="G315"/>
  <c r="D81" i="1"/>
  <c r="D77" s="1"/>
  <c r="D33" i="3"/>
  <c r="D34"/>
  <c r="D37"/>
  <c r="E10" i="2"/>
  <c r="E52" i="1"/>
  <c r="H188" i="4"/>
  <c r="H466"/>
  <c r="H449"/>
  <c r="H445"/>
  <c r="H432"/>
  <c r="H347"/>
  <c r="H348"/>
  <c r="H349"/>
  <c r="H350"/>
  <c r="H346"/>
  <c r="E345"/>
  <c r="E353"/>
  <c r="F345"/>
  <c r="E92" i="1"/>
  <c r="G345" i="4"/>
  <c r="D345"/>
  <c r="D353"/>
  <c r="H339"/>
  <c r="H340"/>
  <c r="H341"/>
  <c r="H342"/>
  <c r="H343"/>
  <c r="H344"/>
  <c r="H338"/>
  <c r="H337"/>
  <c r="H345"/>
  <c r="G313"/>
  <c r="H310"/>
  <c r="G302"/>
  <c r="H303"/>
  <c r="H302"/>
  <c r="H275"/>
  <c r="E66" i="1"/>
  <c r="G274" i="4"/>
  <c r="H274"/>
  <c r="G270"/>
  <c r="H270"/>
  <c r="H255"/>
  <c r="G255"/>
  <c r="H234"/>
  <c r="G234"/>
  <c r="G219"/>
  <c r="G226"/>
  <c r="G229"/>
  <c r="H212"/>
  <c r="H213"/>
  <c r="H214"/>
  <c r="H215"/>
  <c r="H216"/>
  <c r="H217"/>
  <c r="H218"/>
  <c r="H219"/>
  <c r="H221"/>
  <c r="H223"/>
  <c r="H226" s="1"/>
  <c r="H224"/>
  <c r="H225"/>
  <c r="F219"/>
  <c r="F226"/>
  <c r="F229"/>
  <c r="G228"/>
  <c r="H228"/>
  <c r="F228"/>
  <c r="G193"/>
  <c r="G201"/>
  <c r="G204"/>
  <c r="H187"/>
  <c r="H203" s="1"/>
  <c r="H191"/>
  <c r="H193" s="1"/>
  <c r="H195"/>
  <c r="H199"/>
  <c r="H201" s="1"/>
  <c r="D44" i="1" s="1"/>
  <c r="F193" i="4"/>
  <c r="F201"/>
  <c r="F204"/>
  <c r="G203"/>
  <c r="F203"/>
  <c r="H159"/>
  <c r="H166" s="1"/>
  <c r="H168"/>
  <c r="H176"/>
  <c r="G176"/>
  <c r="F176"/>
  <c r="E176"/>
  <c r="D176"/>
  <c r="E166"/>
  <c r="E174"/>
  <c r="E177"/>
  <c r="F166"/>
  <c r="F174"/>
  <c r="F177"/>
  <c r="G166"/>
  <c r="G174"/>
  <c r="G177"/>
  <c r="H161"/>
  <c r="H163"/>
  <c r="H165"/>
  <c r="H171"/>
  <c r="H174" s="1"/>
  <c r="D41" i="1" s="1"/>
  <c r="H173" i="4"/>
  <c r="D166"/>
  <c r="D174"/>
  <c r="D177"/>
  <c r="D15" i="2"/>
  <c r="G116" i="4"/>
  <c r="H116"/>
  <c r="G118"/>
  <c r="D14" i="1"/>
  <c r="D13"/>
  <c r="H286" i="4"/>
  <c r="E69" i="1"/>
  <c r="H315" i="4"/>
  <c r="E81" i="1"/>
  <c r="E77"/>
  <c r="E16"/>
  <c r="E26"/>
  <c r="E39"/>
  <c r="E42"/>
  <c r="E45"/>
  <c r="E38"/>
  <c r="E57"/>
  <c r="E31" s="1"/>
  <c r="E62" s="1"/>
  <c r="E106" s="1"/>
  <c r="G10" i="2"/>
  <c r="G12"/>
  <c r="G18"/>
  <c r="G21"/>
  <c r="G23"/>
  <c r="G26"/>
  <c r="G459" i="4"/>
  <c r="H459"/>
  <c r="E263"/>
  <c r="F263"/>
  <c r="D54" i="1" s="1"/>
  <c r="D52" s="1"/>
  <c r="G263" i="4"/>
  <c r="H263"/>
  <c r="H112"/>
  <c r="E11" i="1"/>
  <c r="E10"/>
  <c r="H136" i="4"/>
  <c r="E24" i="1"/>
  <c r="E23"/>
  <c r="E12" i="2"/>
  <c r="E18"/>
  <c r="E21"/>
  <c r="E23"/>
  <c r="E26"/>
  <c r="G432" i="4"/>
  <c r="H387"/>
  <c r="E16" i="3"/>
  <c r="E25"/>
  <c r="E33"/>
  <c r="E34"/>
  <c r="E37"/>
  <c r="G466" i="4"/>
  <c r="H455"/>
  <c r="G455"/>
  <c r="G449"/>
  <c r="G445"/>
  <c r="H423"/>
  <c r="G423"/>
  <c r="H391"/>
  <c r="G391"/>
  <c r="G388"/>
  <c r="H388"/>
  <c r="H365"/>
  <c r="G365"/>
  <c r="G291"/>
  <c r="H291"/>
  <c r="G144"/>
  <c r="H144"/>
  <c r="G125"/>
  <c r="H125"/>
  <c r="H118"/>
  <c r="E14" i="1"/>
  <c r="E13"/>
  <c r="F15" i="2"/>
  <c r="G399" i="4"/>
  <c r="E9" i="1"/>
  <c r="E8"/>
  <c r="E65"/>
  <c r="E64"/>
  <c r="F353" i="4"/>
  <c r="D92" i="1"/>
  <c r="E98"/>
  <c r="E88"/>
  <c r="E87"/>
  <c r="E105"/>
  <c r="E63"/>
  <c r="H351" i="4"/>
  <c r="H353"/>
  <c r="G353"/>
  <c r="D98" i="1"/>
  <c r="D88"/>
  <c r="D87"/>
  <c r="D40" l="1"/>
  <c r="D39" s="1"/>
  <c r="H177" i="4"/>
  <c r="H204"/>
  <c r="D43" i="1"/>
  <c r="D42" s="1"/>
  <c r="D47"/>
  <c r="D45" s="1"/>
  <c r="H229" i="4"/>
  <c r="D65" i="1"/>
  <c r="D9"/>
  <c r="D8" s="1"/>
  <c r="D64"/>
  <c r="D38" l="1"/>
  <c r="D31" s="1"/>
  <c r="D62" s="1"/>
  <c r="D105"/>
  <c r="D63"/>
  <c r="D106" l="1"/>
</calcChain>
</file>

<file path=xl/sharedStrings.xml><?xml version="1.0" encoding="utf-8"?>
<sst xmlns="http://schemas.openxmlformats.org/spreadsheetml/2006/main" count="955" uniqueCount="743">
  <si>
    <t>DN - BẢNG CÂN ĐỐI KẾ TOÁN</t>
  </si>
  <si>
    <t>Chỉ tiêu</t>
  </si>
  <si>
    <t>Mã chỉ tiêu</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</si>
  <si>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</si>
  <si>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</si>
  <si>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</si>
  <si>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</si>
  <si>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</si>
  <si>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</si>
  <si>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</si>
  <si>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</si>
  <si>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</si>
  <si>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</si>
  <si>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</si>
  <si>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</si>
  <si>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</si>
  <si>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</si>
  <si>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</si>
  <si>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</si>
  <si>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</si>
  <si>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</si>
  <si>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</si>
  <si>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</si>
  <si>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</si>
  <si>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</si>
  <si>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</si>
  <si>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</si>
  <si>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</si>
  <si>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</si>
  <si>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</si>
  <si>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</si>
  <si>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</si>
  <si>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</si>
  <si>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</si>
  <si>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</si>
  <si>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</si>
  <si>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</si>
  <si>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</si>
  <si>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</si>
  <si>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</si>
  <si>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</si>
  <si>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</si>
  <si>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</si>
  <si>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</si>
  <si>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</si>
  <si>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</si>
  <si>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</si>
  <si>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</si>
  <si>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</si>
  <si>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</si>
  <si>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</si>
  <si>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</si>
  <si>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</si>
  <si>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</si>
  <si>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</si>
  <si>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</si>
  <si>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</si>
  <si>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</si>
  <si>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</si>
  <si>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</si>
  <si>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</si>
  <si>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</si>
  <si>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</si>
  <si>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</si>
  <si>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</si>
  <si>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</si>
  <si>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</si>
  <si>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</si>
  <si>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</si>
  <si>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</si>
  <si>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</si>
  <si>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</si>
  <si>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</si>
  <si>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</si>
  <si>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</si>
  <si>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</si>
  <si>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</si>
  <si>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</si>
  <si>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</si>
  <si>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</si>
  <si>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</si>
  <si>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</si>
  <si>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</si>
  <si>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</si>
  <si>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</si>
  <si>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251</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</si>
  <si>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</si>
  <si>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</si>
  <si>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</si>
  <si>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</si>
  <si>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</si>
  <si>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</si>
  <si>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</si>
  <si>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</si>
  <si>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</si>
  <si>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</si>
  <si>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</si>
  <si>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</si>
  <si>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</si>
  <si>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</si>
  <si>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</si>
  <si>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</si>
  <si>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</si>
  <si>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</si>
  <si>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</si>
  <si>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</si>
  <si>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</si>
  <si>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</si>
  <si>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</si>
  <si>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</si>
  <si>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</si>
  <si>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</si>
  <si>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</si>
  <si>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</si>
  <si>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</si>
  <si>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</si>
  <si>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</si>
  <si>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</si>
  <si>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</si>
  <si>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</si>
  <si>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</si>
  <si>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</si>
  <si>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</si>
  <si>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</si>
  <si>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</si>
  <si>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</si>
  <si>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</si>
  <si>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</si>
  <si>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</si>
  <si>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</si>
  <si>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</si>
  <si>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</si>
  <si>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</si>
  <si>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</si>
  <si>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</si>
  <si>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</si>
  <si>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</si>
  <si>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</si>
  <si>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</si>
  <si>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</si>
  <si>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</si>
  <si>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</si>
  <si>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</si>
  <si>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</si>
  <si>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</si>
  <si>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</si>
  <si>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</si>
  <si>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</si>
  <si>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</si>
  <si>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</si>
  <si>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</si>
  <si>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</si>
  <si>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</si>
  <si>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</si>
  <si>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</si>
  <si>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</si>
  <si>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</si>
  <si>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</si>
  <si>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</si>
  <si>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</si>
  <si>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</si>
  <si>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</si>
  <si>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</si>
  <si>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</si>
  <si>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</si>
  <si>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</si>
  <si>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</si>
  <si>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</si>
  <si>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</si>
  <si>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</si>
  <si>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</si>
  <si>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</si>
  <si>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</si>
  <si>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</si>
  <si>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</si>
  <si>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</si>
  <si>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</si>
  <si>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</si>
  <si>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</si>
  <si>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</si>
  <si>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</si>
  <si>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</si>
  <si>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</si>
  <si>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</si>
  <si>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</si>
  <si>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</si>
  <si>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</si>
  <si>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</si>
  <si>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</si>
  <si>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</si>
  <si>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</si>
  <si>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</si>
  <si>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</si>
  <si>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</si>
  <si>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</si>
  <si>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</si>
  <si>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</si>
  <si>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5. Ngoại tệ các loại</t>
  </si>
  <si>
    <t>05</t>
  </si>
  <si>
    <t>6. Dự toán chi sự nghiệp, dự án</t>
  </si>
  <si>
    <t>06</t>
  </si>
  <si>
    <t>Thuyết
 minh</t>
  </si>
  <si>
    <t>CÔNG TY: CÔNG TY CỔ PHẦN HOÀNG HÀ</t>
  </si>
  <si>
    <t>Tel: (036) 3848 648      Fax: (036) 3 848 648</t>
  </si>
  <si>
    <t>Mẫu số: B01-DN</t>
  </si>
  <si>
    <t>BÁO CÁO TÀI CHÍNH</t>
  </si>
  <si>
    <t>V.01</t>
  </si>
  <si>
    <t>V.02</t>
  </si>
  <si>
    <t>V.03</t>
  </si>
  <si>
    <t>V.04</t>
  </si>
  <si>
    <t>V.05</t>
  </si>
  <si>
    <t>V.08</t>
  </si>
  <si>
    <t>V.09</t>
  </si>
  <si>
    <t>V.10</t>
  </si>
  <si>
    <t>V.11</t>
  </si>
  <si>
    <t>V.13</t>
  </si>
  <si>
    <t>V.14</t>
  </si>
  <si>
    <t>V.15</t>
  </si>
  <si>
    <t>V.16</t>
  </si>
  <si>
    <t>V.18</t>
  </si>
  <si>
    <t>V.20</t>
  </si>
  <si>
    <t>V.22</t>
  </si>
  <si>
    <t>Mẫu số: B02-DN</t>
  </si>
  <si>
    <t>Năm nay</t>
  </si>
  <si>
    <t>Năm trước</t>
  </si>
  <si>
    <t>1. Doanh thu bán hàng và cung cấp dịch vụ</t>
  </si>
  <si>
    <t>2. Các khoản giảm trừ doanh thu</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</si>
  <si>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</si>
  <si>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</si>
  <si>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</si>
  <si>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</si>
  <si>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</si>
  <si>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</si>
  <si>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</si>
  <si>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</si>
  <si>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</si>
  <si>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</si>
  <si>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</si>
  <si>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</si>
  <si>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</si>
  <si>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</si>
  <si>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</si>
  <si>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30</t>
  </si>
  <si>
    <t>11. Thu nhập khác</t>
  </si>
  <si>
    <t>31</t>
  </si>
  <si>
    <t>12. Chi phí khác</t>
  </si>
  <si>
    <t>32</t>
  </si>
  <si>
    <t>13. Lợi nhuận khác(40=31-32)</t>
  </si>
  <si>
    <t>40</t>
  </si>
  <si>
    <t>14. Phần lãi lỗ trong công ty liên kết, liên doanh</t>
  </si>
  <si>
    <t>45</t>
  </si>
  <si>
    <t>50</t>
  </si>
  <si>
    <t>16. Chi phí thuế TNDN hiện hành</t>
  </si>
  <si>
    <t>51</t>
  </si>
  <si>
    <t>17. Chi phí thuế TNDN hoãn lại</t>
  </si>
  <si>
    <t>52</t>
  </si>
  <si>
    <t>60</t>
  </si>
  <si>
    <t>18.1 Lợi nhuận sau thuế của cổ đông thiểu số</t>
  </si>
  <si>
    <t>61</t>
  </si>
  <si>
    <t>62</t>
  </si>
  <si>
    <t>70</t>
  </si>
  <si>
    <t>Thuyết minh</t>
  </si>
  <si>
    <t>07</t>
  </si>
  <si>
    <t>26</t>
  </si>
  <si>
    <t>27</t>
  </si>
  <si>
    <t>33</t>
  </si>
  <si>
    <t>34</t>
  </si>
  <si>
    <t>35</t>
  </si>
  <si>
    <t>36</t>
  </si>
  <si>
    <t>Đơn vị báo cáo: Công ty cổ phần Hoàng Hà</t>
  </si>
  <si>
    <t>Mẫu số: B 09 - DN</t>
  </si>
  <si>
    <t xml:space="preserve">Địa chỉ: Số 368, Phố Lý Bôn, TP Thái Bình. </t>
  </si>
  <si>
    <t>(Ban hành theo QĐ số 15/2006/QĐ-BTC</t>
  </si>
  <si>
    <t>Mã số thuế 1000272301</t>
  </si>
  <si>
    <t xml:space="preserve"> ngày 20/03/2006 của Bộ trưởng BTC)   </t>
  </si>
  <si>
    <t>THUYẾT MINH</t>
  </si>
  <si>
    <t>Mã số thuế: 1000272301</t>
  </si>
  <si>
    <t>THUYẾT MINH BÁO CÁO TÀI CHÍNH</t>
  </si>
  <si>
    <t>I. Đặc điểm hoạt động của doanh nghiệp.</t>
  </si>
  <si>
    <t>1. Hình thức sở hữu vốn: Công ty cổ phần.</t>
  </si>
  <si>
    <t>2. Lĩnh vực kinh doanh: Kinh doanh dịch vụ vận tải hành khách theo tuyến cố định và hợp đồng; Sửa chữa và bảo dưỡng xe ôtô …</t>
  </si>
  <si>
    <t>3. Ngành nghề kinh doanh: Kinh doanh dịch vụ vận tải hành khách, hàng hoá theo tuyến cố định, theo hợp đồng; Sửa chữa và bảo dưỡng xe ôtô ...</t>
  </si>
  <si>
    <t>4. Đặc điểm hoạt động của doanh nghiệp trong năm tài chính có ảnh hưởng đến báo cáo tài chính.</t>
  </si>
  <si>
    <t>II. Kỳ kế toán, đơn vị tiền tệ sử dụng trong kế toán.</t>
  </si>
  <si>
    <t>2. Đơn vị tiền tệ sử dụng trong kế toán: Tiền Việt nam đồng.</t>
  </si>
  <si>
    <t>III. Chuẩn mực và Chế độ kế toán áp dụng.</t>
  </si>
  <si>
    <t>1. Chế độ kế toán áp dụng: Kê khai thường xuyên.</t>
  </si>
  <si>
    <t>2. Tuyên bố về việc tuân thủ Chuẩn mực kế toán và Chế độ kế toán.</t>
  </si>
  <si>
    <t>3. Hình thức kế toán áp dụng: Nhật ký chung.</t>
  </si>
  <si>
    <t>IV. Các chính sách kế toán áp dụng.</t>
  </si>
  <si>
    <t>1. Nguyên tắc ghi nhận các khoản tiền và các khoản tương đương tiền.</t>
  </si>
  <si>
    <t xml:space="preserve">    Phương pháp chuyển đổi các đồng tiền khác ra đồng tiền sử dụng trong kế toán.</t>
  </si>
  <si>
    <t>2. Nguyên tắc ghi nhận hàng tồn kho.</t>
  </si>
  <si>
    <t xml:space="preserve">   - Nguyên tắc ghi nhận hàng tồn kho: Nhập theo giá thực tế.</t>
  </si>
  <si>
    <t xml:space="preserve">   - Phương pháp tính giá trị hàng tồn kho: Tính giá trung bình.</t>
  </si>
  <si>
    <t xml:space="preserve">   - Phương pháp hạch toán hàng tồn kho: Bình quân gia quyền.</t>
  </si>
  <si>
    <t xml:space="preserve">   - Phương pháp lập dự phòng giảm giá hàng tồn kho.</t>
  </si>
  <si>
    <t>3. Nguyên tắc ghi nhận và khấu hao TSCĐ và bất động sản đầu tư.</t>
  </si>
  <si>
    <t xml:space="preserve">   - Nguyên tắc ghi nhận TSCĐ (hữu hình, vô hình, thuê tài chính): Theo nguyên giá thực tế của TSCĐ.</t>
  </si>
  <si>
    <t xml:space="preserve">   - Phương pháp khấu hao TSCĐ (hữu hình, vô hình, thuê tài chính): Theo phương pháp đường thẳng.</t>
  </si>
  <si>
    <t>4. Nguyên tắc ghi nhận và khấu hao bất động sản đầu tư.</t>
  </si>
  <si>
    <t xml:space="preserve">   -  Nguyên tắc ghi nhận bất động sản đầu tư.</t>
  </si>
  <si>
    <t xml:space="preserve">   -  Phương pháp khấu hao bất động sản đầu tư.</t>
  </si>
  <si>
    <t>5. Nguyên tắc ghi nhận các khoản đầu tư tài chính.</t>
  </si>
  <si>
    <t xml:space="preserve">   - Các khoản đầu tư vào Công ty con, Công ty liên kết, vốn góp vào cơ sở kinh doanh đồng kiểm soát.</t>
  </si>
  <si>
    <t xml:space="preserve">   - Các khoản đầu tư chứng khoán ngắn hạn.</t>
  </si>
  <si>
    <t xml:space="preserve">   - Các khoản đầu tư ngắn hạn, dài hạn khác.</t>
  </si>
  <si>
    <t xml:space="preserve">   - Phương pháp lập dự phòng giảm giá đầu tư ngắn hạn, dài hạn.</t>
  </si>
  <si>
    <t>6. Nguyên tắc ghi nhận và vốn hoá các khoản chi phí đi vay.</t>
  </si>
  <si>
    <t xml:space="preserve">   - Nguyên tắc ghi nhận chi phí đi vay.</t>
  </si>
  <si>
    <t xml:space="preserve">   - Tỷ lệ vốn hoá được sử dụng để xác định chi phí đi vay được vốn hoá trong kỳ.</t>
  </si>
  <si>
    <t>7. Nguyên tắc ghi nhận và vốn hoá các khoản chi phí khác:</t>
  </si>
  <si>
    <t xml:space="preserve">   - Chi phí trả trước.</t>
  </si>
  <si>
    <t xml:space="preserve">   - Chi phí khác.</t>
  </si>
  <si>
    <t xml:space="preserve">   - Phương pháp phân bổ chi phí trả trước.</t>
  </si>
  <si>
    <t xml:space="preserve">   - Phương pháp và thời gian phân bổ lợi thế thương mại.</t>
  </si>
  <si>
    <t>8. Nguyên tắc ghi nhận chi phí phải trả.</t>
  </si>
  <si>
    <t>9. Nguyên tắc và phương pháp ghi nhận các khoản dự phòng phải trả.</t>
  </si>
  <si>
    <t>10. Nguyên tắc ghi nhận vốn chủ sở hữu.</t>
  </si>
  <si>
    <t xml:space="preserve">   - Nguyên tắc ghi nhận vốn đầu tư của chủ sở hữu, thặng dư vốn cổ phần, vốn khác của chủ sở hữu.</t>
  </si>
  <si>
    <t xml:space="preserve">   - Nguyên tắc ghi nhận chênh lệch đánh giá lại tài sản.</t>
  </si>
  <si>
    <t xml:space="preserve">   - Nguyên tắc ghi nhận chênh lệch tỷ giá.</t>
  </si>
  <si>
    <t xml:space="preserve">   - Nguyên tắc ghi nhận lợi nhuận chưa phân phối.</t>
  </si>
  <si>
    <t>11. Nguyên tắc và phương pháp ghi nhận doanh thu.</t>
  </si>
  <si>
    <t xml:space="preserve">   - Doanh thu bán hàng: </t>
  </si>
  <si>
    <t xml:space="preserve">   - Doanh thu cung cấp dịch vụ: </t>
  </si>
  <si>
    <t xml:space="preserve">   - Doanh thu hoạt động tài chính: </t>
  </si>
  <si>
    <t xml:space="preserve">   - Doanh thu hợp đồng xây dựng: </t>
  </si>
  <si>
    <t>12. Nguyên tắc và phương pháp ghi nhận chi phí tài chính.</t>
  </si>
  <si>
    <t>13. Nguyên tắc và phương pháp ghi nhận chi phí thuế TNDN hiện hành, chi phí thuế TNDN hoãn lại.</t>
  </si>
  <si>
    <t>14. Các nghiệp vụ dự phòng rủi ro hối đoái.</t>
  </si>
  <si>
    <t>15. Các nguyên tắc và phương pháp kế toán khác.</t>
  </si>
  <si>
    <t>V. Thông tin bổ sung cho các khoản mục trình bầy trong bảng cân đối kế toán.</t>
  </si>
  <si>
    <t>Đơn vị tính: Đồng Việt Nam</t>
  </si>
  <si>
    <t>01- Tiền</t>
  </si>
  <si>
    <t>Cuối năm</t>
  </si>
  <si>
    <t>Đầu năm</t>
  </si>
  <si>
    <t xml:space="preserve">    - Tiền mặt:</t>
  </si>
  <si>
    <t xml:space="preserve">    - Tiền gửi ngân hàng:</t>
  </si>
  <si>
    <t xml:space="preserve">    - Tiền đang chuyển:</t>
  </si>
  <si>
    <t>Cộng</t>
  </si>
  <si>
    <t>02 - Các khoản đầu tư tài chính ngắn hạn:</t>
  </si>
  <si>
    <t xml:space="preserve">    - Chứng khoán đầu tư ngắn hạn.</t>
  </si>
  <si>
    <t xml:space="preserve">    - Đầu tư ngắn hạn khác.</t>
  </si>
  <si>
    <t xml:space="preserve">       Trong đó: + Cho vay ngoài</t>
  </si>
  <si>
    <t xml:space="preserve">    - Dự phòng giảm giá đầu tư ngắn hạn.</t>
  </si>
  <si>
    <t>03 - Các khoản đầu tư ngắn hạn khác:</t>
  </si>
  <si>
    <t xml:space="preserve">    - Phải thu về cổ phần hoá.</t>
  </si>
  <si>
    <t xml:space="preserve">    - Phải thu về cổ tức và lợi nhuận được chia.</t>
  </si>
  <si>
    <t xml:space="preserve">    - Phải thu người lao động.</t>
  </si>
  <si>
    <t xml:space="preserve">    - Phải thu khác.</t>
  </si>
  <si>
    <t>04 - Hàng tồn kho</t>
  </si>
  <si>
    <t xml:space="preserve">    - Hàng mua đang đi đường.</t>
  </si>
  <si>
    <t xml:space="preserve">    - Nguyên liệu, vật liệu.</t>
  </si>
  <si>
    <t xml:space="preserve">    - Công cụ, dụng cụ.</t>
  </si>
  <si>
    <t xml:space="preserve">    - Chi phí SXKD dở dang.</t>
  </si>
  <si>
    <t xml:space="preserve">    - Thành phẩm.</t>
  </si>
  <si>
    <t xml:space="preserve">    - Hàng hoá.</t>
  </si>
  <si>
    <t xml:space="preserve">    - Hàng gửi đi bán.</t>
  </si>
  <si>
    <t xml:space="preserve">    - Hàng hoá kho bảo thuế.</t>
  </si>
  <si>
    <t xml:space="preserve">    - Hàng hoá bất động sản.</t>
  </si>
  <si>
    <t>Cộng giá gốc hàng tồn kho</t>
  </si>
  <si>
    <t xml:space="preserve"> * Giá trị ghi sổ của hàng tồn kho dùng để thế chấp, cầm cố đảm bảo các khoản nợ phải trả: ………..</t>
  </si>
  <si>
    <t xml:space="preserve"> * Giá trị hoàn nhập dự phòng giảm giá hàng tồn kho trong năm: ………..</t>
  </si>
  <si>
    <t xml:space="preserve"> * Các trường hợp hoặc sự kiện dẫn đến phải trích thêm hoặc hoàn nhập dự phòng giảm giá hàng tồn kho: ………..</t>
  </si>
  <si>
    <t>05 - Thuế và các khoản phải thu Nhà nước.</t>
  </si>
  <si>
    <t xml:space="preserve">      - Thuế thu nhập doanh nghiệp nộp thừa.</t>
  </si>
  <si>
    <t xml:space="preserve">      - Thuế GTGT đầu vào</t>
  </si>
  <si>
    <t xml:space="preserve">      - Các khoản khác phải thu Nhà nước.</t>
  </si>
  <si>
    <t>06 - Phải thu dài hạn nội bộ.</t>
  </si>
  <si>
    <t xml:space="preserve">     - Cho vay dài hạn nội bộ.</t>
  </si>
  <si>
    <t xml:space="preserve">     - Phải thu dài hạn nội bộ khác.</t>
  </si>
  <si>
    <t>07 - Phải thu dài hạn khác.</t>
  </si>
  <si>
    <t xml:space="preserve">     - Ký quỹ, ký cược dài hạn.</t>
  </si>
  <si>
    <t xml:space="preserve">     - Các khoản tiền nhận uỷ thác.</t>
  </si>
  <si>
    <t xml:space="preserve">     - Cho vay không có lãi.</t>
  </si>
  <si>
    <t xml:space="preserve">     - Phải thu dài hạn khác.</t>
  </si>
  <si>
    <t>08 - Tăng, giảm tài sản cố định hữu hình.</t>
  </si>
  <si>
    <t>Khoản mục</t>
  </si>
  <si>
    <t>Nhà cửa, vật kiến trúc</t>
  </si>
  <si>
    <t>Máy móc, thiết bị</t>
  </si>
  <si>
    <t>Phương tiện vận tải, truyền dẫn</t>
  </si>
  <si>
    <t>Thiết bị dụng cụ quản lý</t>
  </si>
  <si>
    <t>Tổng cộng</t>
  </si>
  <si>
    <t>Nguyên giá TSCĐ hữu hình.</t>
  </si>
  <si>
    <t>Số dư đầu năm.</t>
  </si>
  <si>
    <t xml:space="preserve"> - Mua trong năm.</t>
  </si>
  <si>
    <t xml:space="preserve"> - Đầu tư cơ bản hoàn thành.</t>
  </si>
  <si>
    <t xml:space="preserve"> - Tăng khác.</t>
  </si>
  <si>
    <t xml:space="preserve"> - Chuyển sang BĐS đầu tư.</t>
  </si>
  <si>
    <t xml:space="preserve"> - Thanh lý, nhượng bán.</t>
  </si>
  <si>
    <t xml:space="preserve"> - Giảm khác.</t>
  </si>
  <si>
    <t>Số dư cuối năm.</t>
  </si>
  <si>
    <t>Giá trị hao mòn luỹ kế</t>
  </si>
  <si>
    <t xml:space="preserve"> - Khấu hao trong năm.</t>
  </si>
  <si>
    <t>Giá trị còn lại của TSCĐ hữu hình</t>
  </si>
  <si>
    <t xml:space="preserve"> - Tại ngày đầu năm.</t>
  </si>
  <si>
    <t xml:space="preserve"> - Tại ngày cuối năm.</t>
  </si>
  <si>
    <t xml:space="preserve"> - Giá trị còn lại cuối năm của TSCĐ hữu hình dùng để thế chấp, cầm cố đảm bảo các khoản cho vay.</t>
  </si>
  <si>
    <t xml:space="preserve"> - Nguyên giá TSCĐ cuối năm đã khấu hao hết nhưng vẫn còn sử dụng.</t>
  </si>
  <si>
    <t xml:space="preserve"> - Nguyên giá TSCĐ cuối năm chờ thanh lý.</t>
  </si>
  <si>
    <t xml:space="preserve"> - Các cam kết về việc mua, bán TSCĐ hữu hình có giá trị lớn trong tương lai.</t>
  </si>
  <si>
    <t xml:space="preserve"> - Các thay đổi khác về TSCĐ hữu hình.</t>
  </si>
  <si>
    <t>09 - Tăng, giảm tài sản cố định thuê tài chính.</t>
  </si>
  <si>
    <t>TSCĐ hữu hình khác</t>
  </si>
  <si>
    <t>Nguyên giá TSCĐ thuê tài chính.</t>
  </si>
  <si>
    <t xml:space="preserve"> - Thuê tài chính trong năm.</t>
  </si>
  <si>
    <t xml:space="preserve"> - Mua lại TSCĐ thuê tài chính.</t>
  </si>
  <si>
    <t>Giá trị còn lại của TSCĐ thuê TC</t>
  </si>
  <si>
    <t xml:space="preserve">   * Tiền thuê phát sinh thêm được ghi nhận là chi phi trong năm.</t>
  </si>
  <si>
    <t xml:space="preserve">   * Căn cứ để xác định tiền thuê phát sinh thêm.</t>
  </si>
  <si>
    <t xml:space="preserve">   * Điều khoản gia hạn thêm hoặc quyền được mua tài sản.</t>
  </si>
  <si>
    <t>10 - Tài sản cố định vô hình.</t>
  </si>
  <si>
    <t>Quyền sử dụng đất</t>
  </si>
  <si>
    <t>Phần mềm Website</t>
  </si>
  <si>
    <t>Phần mềm kế toán</t>
  </si>
  <si>
    <t>Nguyên giá TSCĐ vô hình.</t>
  </si>
  <si>
    <t xml:space="preserve"> - Tạo ra từ nội bộ doanh nghiệp.</t>
  </si>
  <si>
    <t xml:space="preserve"> - Tăng do hợp nhất kinh doanh.</t>
  </si>
  <si>
    <t>Giá trị còn lại của TSCĐ vô hình</t>
  </si>
  <si>
    <t xml:space="preserve"> * Thuyết minh số liệu và giải trình khác.</t>
  </si>
  <si>
    <t>11 - Chi phí XDCB dở dang:</t>
  </si>
  <si>
    <t xml:space="preserve"> - Tổng số chi phí XDCB dở dang:</t>
  </si>
  <si>
    <t xml:space="preserve">    Trong đó (Những công trình lớn).</t>
  </si>
  <si>
    <t xml:space="preserve">   + Công trình: nhà văn phòng - Bến xe khách</t>
  </si>
  <si>
    <t xml:space="preserve">   + Công trình: …….</t>
  </si>
  <si>
    <t>12 - Tăng, giảm bất động sản đầu tư.</t>
  </si>
  <si>
    <t>Tăng trong năm</t>
  </si>
  <si>
    <t>Giảm trong năm</t>
  </si>
  <si>
    <t>Số cuối năm</t>
  </si>
  <si>
    <t>Nguyên giá bất động sản đầu tư.</t>
  </si>
  <si>
    <t xml:space="preserve"> - Quyền sử dụng đất.</t>
  </si>
  <si>
    <t xml:space="preserve"> - Nhà.</t>
  </si>
  <si>
    <t xml:space="preserve"> - Nhà và quyền sử dụng đất.</t>
  </si>
  <si>
    <t xml:space="preserve"> - Cơ sở hạ tầng.</t>
  </si>
  <si>
    <t>Giá trị còn lại của BĐS đầu tư</t>
  </si>
  <si>
    <t>Quyền sử dụng đất.</t>
  </si>
  <si>
    <t xml:space="preserve">   * Thuyết minh số liệu và giải trình khác.</t>
  </si>
  <si>
    <t xml:space="preserve">   - ………………….</t>
  </si>
  <si>
    <t>13. Đầu tư dài hạn khác:</t>
  </si>
  <si>
    <t xml:space="preserve"> - Đầu tư cổ phiếu.</t>
  </si>
  <si>
    <t xml:space="preserve"> - Đầu tư trái phiếu.</t>
  </si>
  <si>
    <t xml:space="preserve"> - Đầu tư tín phiếu, kỳ phiếu.</t>
  </si>
  <si>
    <t xml:space="preserve"> - Cho vay dài hạn.</t>
  </si>
  <si>
    <t xml:space="preserve"> - Góp vốn xây dựng bến xe Cẩm Phả (C.ty Hồng Vân)</t>
  </si>
  <si>
    <t>14. Chi phí trả trước dài hạn.</t>
  </si>
  <si>
    <t xml:space="preserve"> - Công cụ dụng cụ xuất dùng chờ phân bổ</t>
  </si>
  <si>
    <t xml:space="preserve"> - Chi phí thành lập doanh nghiệp.</t>
  </si>
  <si>
    <t xml:space="preserve"> - Chi phí cho giai đoạn triển khai không đủ tiêu chuẩn ghi nhân là TSCĐ vô hình.</t>
  </si>
  <si>
    <t>15. Vay và nợ ngắn hạn.</t>
  </si>
  <si>
    <t xml:space="preserve"> - Vay ngắn hạn.</t>
  </si>
  <si>
    <t xml:space="preserve"> - Nợ dài hạn đến hạn trả.</t>
  </si>
  <si>
    <t xml:space="preserve"> + Nợ thuê tài chính</t>
  </si>
  <si>
    <t>16. Thuế và các khoản phải nộp Nhà nước.</t>
  </si>
  <si>
    <t xml:space="preserve"> - Thuế GTGT.</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</si>
  <si>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</si>
  <si>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</si>
  <si>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</si>
  <si>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</si>
  <si>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</si>
  <si>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</si>
  <si>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</si>
  <si>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loại phí, lệ phí và các khoản phải nộp khác.</t>
  </si>
  <si>
    <t>17 - Chi phí phải trả.</t>
  </si>
  <si>
    <t xml:space="preserve"> - Chi phí sửa chữa lớn TSCĐ.</t>
  </si>
  <si>
    <t xml:space="preserve"> - Chi phí trong thời gian ngừng kinh doanh.</t>
  </si>
  <si>
    <t>18 - Các khoản phải trả ngắn hạn khác.</t>
  </si>
  <si>
    <t xml:space="preserve"> - Tài sản thừa chờ giải quyết.</t>
  </si>
  <si>
    <t xml:space="preserve"> - Kinh phí công đoàn.</t>
  </si>
  <si>
    <t xml:space="preserve"> - Bảo hiểm xã hội.</t>
  </si>
  <si>
    <t xml:space="preserve"> - Bảo hiểm y tế.</t>
  </si>
  <si>
    <t xml:space="preserve"> - Phải trả về cổ phần hoá.</t>
  </si>
  <si>
    <t xml:space="preserve"> - Nhận ký quỹ, ký cược ngắn hạn.</t>
  </si>
  <si>
    <t xml:space="preserve"> - Doanh thu chưa thực hiện.</t>
  </si>
  <si>
    <t xml:space="preserve"> - Các khoản phải trả, phải nộp khác.</t>
  </si>
  <si>
    <t xml:space="preserve"> + Tiền góp vốn của các cổ đông.</t>
  </si>
  <si>
    <t xml:space="preserve"> + Khác</t>
  </si>
  <si>
    <t>19 - Phải trả dài hạn nội bộ.</t>
  </si>
  <si>
    <t xml:space="preserve"> - Vay dài hạn nội bộ.</t>
  </si>
  <si>
    <t xml:space="preserve"> - ………………………..</t>
  </si>
  <si>
    <t xml:space="preserve"> - Phải trả dài hạn nội bộ khác.</t>
  </si>
  <si>
    <t>20 - Vay và nợ dài hạn</t>
  </si>
  <si>
    <t>a. Vay dài hạn.</t>
  </si>
  <si>
    <t xml:space="preserve"> - Vay ngân hàng.</t>
  </si>
  <si>
    <t>b. Nợ dài hạn.</t>
  </si>
  <si>
    <t xml:space="preserve"> - Thuê tài chính.</t>
  </si>
  <si>
    <t xml:space="preserve"> - Nợ dài hạn khác.</t>
  </si>
  <si>
    <t xml:space="preserve"> - Các khoản nợ thuê tài chính.</t>
  </si>
  <si>
    <t>Thời hạn</t>
  </si>
  <si>
    <t>Tổng khoản thanh toán tiền thuê TC</t>
  </si>
  <si>
    <t>Trả tiền lãi thuê</t>
  </si>
  <si>
    <t>Trả nợ gốc</t>
  </si>
  <si>
    <t>Từ 01 năm trở xuống.</t>
  </si>
  <si>
    <t>Trên 01 năm đến 5 năm</t>
  </si>
  <si>
    <t>Trên 5 năm</t>
  </si>
  <si>
    <t>21 - Tài sản thuế thu nhập hoãn lại và thuế thu nhập hoãn lại phải trả.</t>
  </si>
  <si>
    <t>a. Tài sản thuế thu nhập hoãn lãi.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</si>
  <si>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</si>
  <si>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</si>
  <si>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</si>
  <si>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nhân từ các năm trước.</t>
  </si>
  <si>
    <t>Tài sản thuế thu nhập hoãn lại.</t>
  </si>
  <si>
    <t>b. Thuế thu nhập hoãn lại phải trả.</t>
  </si>
  <si>
    <t xml:space="preserve"> - Thuế thu nhập hoãn lại phải trả phát sinh từ các khoản chênh lệch tạm thời chịu thuế.</t>
  </si>
  <si>
    <t xml:space="preserve"> - Khoản nhập thuế thu nhập hoãn lại phải trả đã được ghi nhận từ các năm trước.</t>
  </si>
  <si>
    <t xml:space="preserve"> - Thuế thu nhập hoãn lại phải trả.</t>
  </si>
  <si>
    <t>22 - Vốn chủ sở hữu.</t>
  </si>
  <si>
    <t>a. Bảng đối chiếu biến động của vốn chủ sở hữu.</t>
  </si>
  <si>
    <t>Quỹ khác thuộc vốn chủ sở hữu</t>
  </si>
  <si>
    <t>Vốn đầu tư của chủ sở hữu</t>
  </si>
  <si>
    <t>Quỹ dự phòng tài chính</t>
  </si>
  <si>
    <t>Cổ phiếu quỹ</t>
  </si>
  <si>
    <t>Lợi nhuận sau thuế chưa phân phối</t>
  </si>
  <si>
    <t>A</t>
  </si>
  <si>
    <t>Số dư đầu năm trước.</t>
  </si>
  <si>
    <t xml:space="preserve"> - Tăng vốn trong năm trước.</t>
  </si>
  <si>
    <t xml:space="preserve"> - Lãi trong năm trước.</t>
  </si>
  <si>
    <t xml:space="preserve"> - Giảm vốn trong năm trước.</t>
  </si>
  <si>
    <t xml:space="preserve"> - Phân phối lợi nhuận năm trước</t>
  </si>
  <si>
    <t xml:space="preserve"> - Tăng vốn trong năm nay.</t>
  </si>
  <si>
    <t xml:space="preserve"> - Lãi trong năm nay.</t>
  </si>
  <si>
    <t xml:space="preserve"> - Phân phối lợi nhuận trong kỳ</t>
  </si>
  <si>
    <t xml:space="preserve"> - Mua lại cổ phiếu quỹ</t>
  </si>
  <si>
    <t xml:space="preserve"> - Lỗ trong năm nay.</t>
  </si>
  <si>
    <t>b. Chi tiết vốn đầu tư của chủ sở hữu.</t>
  </si>
  <si>
    <t xml:space="preserve"> - Vốn góp của Nhà nước.</t>
  </si>
  <si>
    <t xml:space="preserve"> - Vốn góp của các đối cổ đông.</t>
  </si>
  <si>
    <t xml:space="preserve"> + Phạm Xuân Nhượng</t>
  </si>
  <si>
    <t xml:space="preserve"> + Trần Quốc Huy</t>
  </si>
  <si>
    <t xml:space="preserve"> + Lưu Huy Hà</t>
  </si>
  <si>
    <t xml:space="preserve"> + Nguyễn Hữu Hoan</t>
  </si>
  <si>
    <t xml:space="preserve"> + Lưu Minh Sơn</t>
  </si>
  <si>
    <t xml:space="preserve"> + Lưu Thị Uyên</t>
  </si>
  <si>
    <t xml:space="preserve"> + Các đối tượng khác</t>
  </si>
  <si>
    <t xml:space="preserve"> * Giá trái phiếu đã chuyển thành cổ phiếu trong năm.</t>
  </si>
  <si>
    <t xml:space="preserve"> * Số lượng cổ phiếu quỹ.</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</si>
  <si>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</si>
  <si>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</si>
  <si>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</si>
  <si>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</si>
  <si>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cuối năm.</t>
  </si>
  <si>
    <t xml:space="preserve"> - Cổ tức, lợi nhuận đã chia.</t>
  </si>
  <si>
    <t>d. Cổ tức.</t>
  </si>
  <si>
    <t xml:space="preserve"> - Cổ tức đã công bố sau ngày kết thúc kỳ kế toán năm.</t>
  </si>
  <si>
    <t xml:space="preserve"> + Cổ tức đã công bố trên cổ phiếu phổ thông: …………..</t>
  </si>
  <si>
    <t xml:space="preserve"> + Cổ tức đã công bố trên cổ phiếu ưu đãi: …………..</t>
  </si>
  <si>
    <t xml:space="preserve"> - Cổ tức của cổ phiếu ưu đãi luỹ kế chưa được ghi nhận: …………….</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</si>
  <si>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</si>
  <si>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</si>
  <si>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</si>
  <si>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</si>
  <si>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</si>
  <si>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</si>
  <si>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</si>
  <si>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t>
  </si>
  <si>
    <t>10.000 đồng/CP</t>
  </si>
  <si>
    <t>e. Các quỹ của doanh nghiệp.</t>
  </si>
  <si>
    <t xml:space="preserve"> - Quỹ đầu tư phát triển.</t>
  </si>
  <si>
    <t xml:space="preserve"> - Quỹ dự phòng tài chính.</t>
  </si>
  <si>
    <t xml:space="preserve"> - Quỹ khen thưởng, phúc lợi.</t>
  </si>
  <si>
    <t xml:space="preserve"> * Mục đích trích lập và sử dụng các quỹ của doanh nghiệp.</t>
  </si>
  <si>
    <t>g. Lãi cơ bản trên cổ phiếu.</t>
  </si>
  <si>
    <t xml:space="preserve"> - Lợi nhuận kế toán sau thuế TNDN</t>
  </si>
  <si>
    <t xml:space="preserve"> - Các khoản điều chỉnh tăng hoặc giảm lợi nhuận kế toán để xác định lợi nhuận hoặc lỗ phân bổ cho các cổ đông sở hữu cổ phần phổ thông.</t>
  </si>
  <si>
    <t xml:space="preserve"> - Lợi nhuận hoặc lỗ phân bổ cho cổ đông sở hữu cổ phiếu phổ thông.</t>
  </si>
  <si>
    <t xml:space="preserve"> - Cổ phiếu phổ thông đang lưu hành bình quân trong kỳ.</t>
  </si>
  <si>
    <t>Lãi cơ bản trên cổ phiếu (mệnh giá cổ phiếu là: 10.000 đồng).</t>
  </si>
  <si>
    <t>23. Nguồn kinh phí.</t>
  </si>
  <si>
    <t xml:space="preserve"> - Nguồn kinh phí được cấp trong năm.</t>
  </si>
  <si>
    <t xml:space="preserve"> - Chi sự nghiệp.</t>
  </si>
  <si>
    <t>(……………..)</t>
  </si>
  <si>
    <t xml:space="preserve"> - Nguồn kinh phí còn lại cuối năm.</t>
  </si>
  <si>
    <t>24. Tài sản thuê ngoài.</t>
  </si>
  <si>
    <t>(1)- Giá trị tài sản thuê ngoài.</t>
  </si>
  <si>
    <t xml:space="preserve"> - TSCĐ thuê ngoài.</t>
  </si>
  <si>
    <t xml:space="preserve"> - Tài sản khác thuê ngoài.</t>
  </si>
  <si>
    <t>(2)- Tổng số tiền thuê tối thiểu trong tương lai của hợp đồng thuê hoạt động tài sản không huỷ ngang theo các thời hạn.</t>
  </si>
  <si>
    <t xml:space="preserve"> - Từ 01 năm trở xuống.</t>
  </si>
  <si>
    <t xml:space="preserve"> - Trên 01 năm đến 5 năm.</t>
  </si>
  <si>
    <t xml:space="preserve"> - Trên 5 năm.</t>
  </si>
  <si>
    <t>VI. Thông tin bổ xung cho các khoản mục trình bầy trong Báo cáo kết quả HĐKD.</t>
  </si>
  <si>
    <t>Đơn vị tính: đồng.</t>
  </si>
  <si>
    <t>25. Tổng doanh thu bán hàng và cung cấp dịch vụ (Mã số: 01).</t>
  </si>
  <si>
    <t xml:space="preserve">Trong đó: </t>
  </si>
  <si>
    <t xml:space="preserve"> - Doanh thu bán hàng.</t>
  </si>
  <si>
    <t xml:space="preserve"> - Doanh thu cung cấp dịch vụ.</t>
  </si>
  <si>
    <t xml:space="preserve"> - Doanh thu hợp đồng xây dựng (đối với DN có hoạt động xây lắp)</t>
  </si>
  <si>
    <t xml:space="preserve"> + Doanh thu của hợp đồng xây dựng được ghi nhận trong kỳ.</t>
  </si>
  <si>
    <t>26. Các khoản giảm trừ doanh thu (mã số: 02)</t>
  </si>
  <si>
    <t xml:space="preserve"> - Chiết khấu thương mại.</t>
  </si>
  <si>
    <t xml:space="preserve"> - Giảm giá hàng bán.</t>
  </si>
  <si>
    <t xml:space="preserve"> - Hàng bán bị trả lại.</t>
  </si>
  <si>
    <t xml:space="preserve"> - Thuế GTGT phải nộp (phương pháp trực tiếp).</t>
  </si>
  <si>
    <t>27. Doanh thu thuần về bán hàng và cung cấp dịch vụ (Mã số: 10).</t>
  </si>
  <si>
    <t xml:space="preserve"> - Doanh thu thuần trao đổi sản phẩm, hàng hoá.</t>
  </si>
  <si>
    <t xml:space="preserve"> - Doanh thu thuần trao đổi dịch vụ.</t>
  </si>
  <si>
    <t>28. Giá vốn hàng bán (Mã số 11).</t>
  </si>
  <si>
    <t xml:space="preserve"> - Giá vốn của hàng hoá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</si>
  <si>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</si>
  <si>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</si>
  <si>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</si>
  <si>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kinh doanh BĐS đầu tư.</t>
  </si>
  <si>
    <t xml:space="preserve"> - Hao hụt mất mát hàng tồn kho.</t>
  </si>
  <si>
    <t xml:space="preserve"> - Các khoản chi phí vượt mức bình thường.</t>
  </si>
  <si>
    <t xml:space="preserve"> - Dự phòng giảm giá hàng tồn kho.</t>
  </si>
  <si>
    <t>29. Doanh thu tài chính.</t>
  </si>
  <si>
    <t xml:space="preserve"> - Lãi tiền gửi, tiền cho vay.</t>
  </si>
  <si>
    <t>30. Chi phí tài chính</t>
  </si>
  <si>
    <t xml:space="preserve"> - Chi phí lãi vay.</t>
  </si>
  <si>
    <t xml:space="preserve"> - Lỗ chênh lệch tỷ giá đã thực hiện.</t>
  </si>
  <si>
    <t xml:space="preserve"> - Chiết khấu thanh toán, lãi phạt chậm trả.</t>
  </si>
  <si>
    <t xml:space="preserve"> - Chi phí tài chính khác.</t>
  </si>
  <si>
    <t>31. Chi phí thuế thu nhập doanh nghiệp hiện hành.</t>
  </si>
  <si>
    <t xml:space="preserve"> - Chi phí thuế thu nhập doanh nghiệp tính trên thu nhập chịu thuế năm hiện hành.</t>
  </si>
  <si>
    <t xml:space="preserve"> - Điều chỉnh chi phí thuế TNDN của các năm trước và chi phí thuế TNDN hiện hành năm nay.</t>
  </si>
  <si>
    <t>33. Chi phí sản xuất kinh doanh theo yếu tố.</t>
  </si>
  <si>
    <t xml:space="preserve"> - Chi phí nguyên liệu, vật liệu.</t>
  </si>
  <si>
    <t xml:space="preserve"> - Chi phí nhân công.</t>
  </si>
  <si>
    <t xml:space="preserve"> - Chi phí khấu hao tài sản cố định.</t>
  </si>
  <si>
    <t xml:space="preserve"> - Chi phí dịch vụ mua ngoài.</t>
  </si>
  <si>
    <t xml:space="preserve"> - Chi phí bằng tiền khác.</t>
  </si>
  <si>
    <t>VII. Thông tin bổ xung cho các khoản mục trình bầy trong Báo cáo lưu chuyển tiền tệ.</t>
  </si>
  <si>
    <t>34- Các giao dịch không bằng tiền ảnh hưởng đến báo cáo lưu chuyển tiền tệ và các khoản tiền do doanh nghiệp năm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</si>
  <si>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</si>
  <si>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</si>
  <si>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</si>
  <si>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</si>
  <si>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</si>
  <si>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khoản tương đương tiền.</t>
  </si>
  <si>
    <t xml:space="preserve"> - Số tiền và các khoản tương đương tiền thực có trong Công ty con hoặc đơn vị kinh doanh khác được mua hoặc thanh lý.</t>
  </si>
  <si>
    <t xml:space="preserve"> - Phần giá tài sản (tổng hợp theo từng loại tài sản) và nợ phải trả không phải là tiền và các khoản tương đương tiền trong Công ty con hoặc đơn vị kinh doanh khác được mua hoặc thanh lý trong kỳ.</t>
  </si>
  <si>
    <t>VIII. Những thông tin khác.</t>
  </si>
  <si>
    <t>1. Những khoản nợ tiềm tàng, khoản cam kết và những thông tin tài chính khác: ……</t>
  </si>
  <si>
    <t>2. Những sự kiện phát sinh sau ngày kết thúc kỳ kế toán năm: …………</t>
  </si>
  <si>
    <t>3. Những thông tin về các bên liên quan: …………………….</t>
  </si>
  <si>
    <t xml:space="preserve">5. Thông tin so sánh (những thay đổi về thông tin trong báo cáo tài chính của các niên độ kế toán trước): ………….. </t>
  </si>
  <si>
    <t>6. Thông tin về hoạt động liên tục: …………………..</t>
  </si>
  <si>
    <t>7. Những thông tin khác (3): .</t>
  </si>
  <si>
    <t>Người lập biểu</t>
  </si>
  <si>
    <t>Kế toán trưởng</t>
  </si>
  <si>
    <t>CÔNG TY CỔ PHẦN HOÀNG HÀ</t>
  </si>
  <si>
    <t>(Ký, họ tên)</t>
  </si>
  <si>
    <t>Phạm Ngọc Thắng</t>
  </si>
  <si>
    <t>Năm 2010</t>
  </si>
  <si>
    <t>15. Tổng lợi nhuận kế toán trước thuế(50=30+40)</t>
  </si>
  <si>
    <t>3. Doanh thu thuần về bán hàng và cung cấp dịch vụ 
(10 = 01 - 02)</t>
  </si>
  <si>
    <t>VI.25</t>
  </si>
  <si>
    <t>VI.28</t>
  </si>
  <si>
    <t>VI.30</t>
  </si>
  <si>
    <t>10. Lợi nhuận thuần từ hoạt động kinh doanh
{30=20+(21-22) - (24+25)}</t>
  </si>
  <si>
    <t>Người lập biểu                                                    Kế toán trưởng</t>
  </si>
  <si>
    <t>Số dư cuối năm trước; Số dư đầu năm nay.</t>
  </si>
  <si>
    <t>Địa chỉ:  Số 368, Lý Bôn, Tiền Phong, TP Thái Bình, Tỉnh Thái Bình</t>
  </si>
  <si>
    <t>Địa chỉ: Số 368, Lý Bôn, Tiền Phong, TP Thái Bình, tỉnh Thái Bình</t>
  </si>
  <si>
    <t>Số lượng</t>
  </si>
  <si>
    <t>Giá trị</t>
  </si>
  <si>
    <t>(*) Là khoản góp vốn đầu tư xây dựng bến xe Cẩm Phả với vốn điều lệ là 30 tỷ đồng, trong đó Công ty cổ phần Hoàng Hà góp 10 tỷ đồng (chiếm 33,33% vốn điều lệ)</t>
  </si>
  <si>
    <t xml:space="preserve"> - Ký quỹ, ký cược dài hạn</t>
  </si>
  <si>
    <t xml:space="preserve"> - Trích trước chi phí lãi vay trong kỳ</t>
  </si>
  <si>
    <t>Mã chỉ
 tiêu</t>
  </si>
  <si>
    <t>V. Tài sản ngắn hạn khác</t>
  </si>
  <si>
    <t>II. Tài sản cố định</t>
  </si>
  <si>
    <t>2. Đầu tư vào Công ty liên kết, liên doanh</t>
  </si>
  <si>
    <t>1. Đầu tư vào Công ty con</t>
  </si>
  <si>
    <t>18.2 Lợi nhuận sau thuế của cổ đông Công ty mẹ</t>
  </si>
  <si>
    <t>19. Lãi cơ bản trên cổ phiếu (*)</t>
  </si>
  <si>
    <t>18. Lợi nhuận sau thuế thu nhập doanh nghiệp (60=50-51-52)</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</si>
  <si>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</si>
  <si>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</si>
  <si>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</si>
  <si>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</si>
  <si>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</si>
  <si>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</si>
  <si>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</si>
  <si>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</si>
  <si>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</si>
  <si>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</si>
  <si>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</si>
  <si>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</si>
  <si>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</si>
  <si>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</si>
  <si>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</si>
  <si>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</si>
  <si>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</si>
  <si>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</si>
  <si>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</si>
  <si>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</si>
  <si>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</si>
  <si>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</si>
  <si>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</si>
  <si>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</si>
  <si>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</si>
  <si>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</si>
  <si>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</si>
  <si>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</si>
  <si>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</si>
  <si>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</si>
  <si>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Số cuối kỳ</t>
  </si>
  <si>
    <t xml:space="preserve"> - Tăng do chuyển từ TSCĐ thuê TC.</t>
  </si>
  <si>
    <t xml:space="preserve"> - Giảm do chuyển sang TSCĐHH</t>
  </si>
  <si>
    <t xml:space="preserve"> - Đ/c giảm nhượng bán tài sản hạch toán sang doanh thu.</t>
  </si>
  <si>
    <t>Trần Thị Hằng                                                  Phạm Ngọc Thắng</t>
  </si>
  <si>
    <t>Trần Thị Hằng                                                 Phạm Ngọc Thắng</t>
  </si>
  <si>
    <t>Trần Thị Hằng</t>
  </si>
  <si>
    <t>Phần mềm
 khác</t>
  </si>
  <si>
    <t xml:space="preserve"> - Lãi chênh lệch tỷ giá đã thực hiện</t>
  </si>
  <si>
    <t>DOANH NGHIỆP</t>
  </si>
  <si>
    <t>Tên đơn vị: Công ty cổ phần Hoàng Hà.</t>
  </si>
  <si>
    <t>Địa chỉ: Số 368, phố Lý Bôn, Thành phố Thái Bình, tỉnh Thái Bình.</t>
  </si>
  <si>
    <t>Điện thoại: (036) 3 658 999 - 122</t>
  </si>
  <si>
    <t>BÁO CÁO</t>
  </si>
  <si>
    <t>TÀI CHÍNH</t>
  </si>
  <si>
    <t>Gồm các biểu:</t>
  </si>
  <si>
    <t>1. Bảng cân đối kế toán.</t>
  </si>
  <si>
    <t>Mẫu số: B01/DN</t>
  </si>
  <si>
    <t>2. Thuyết minh báo cáo tài chính</t>
  </si>
  <si>
    <t>Mẫu số: B09/DN</t>
  </si>
  <si>
    <t>3. Báo cáo kết quả sản xuất kinh doanh</t>
  </si>
  <si>
    <t>4. Báo cáo lưu chuyển tiền tệ</t>
  </si>
  <si>
    <t>Mẫu số: B03/DN</t>
  </si>
  <si>
    <t>5. Phụ lục kết quả SXKD</t>
  </si>
  <si>
    <r>
      <t xml:space="preserve">Mẫu số: </t>
    </r>
    <r>
      <rPr>
        <sz val="12"/>
        <rFont val="Times New Roman"/>
        <family val="1"/>
      </rPr>
      <t>03-1A/TNDN</t>
    </r>
  </si>
  <si>
    <t>6. Tờ khai quyết toán thuế TNDN</t>
  </si>
  <si>
    <r>
      <t xml:space="preserve">Mẫu số: </t>
    </r>
    <r>
      <rPr>
        <sz val="12"/>
        <rFont val="Times New Roman"/>
        <family val="1"/>
      </rPr>
      <t>03/TNDN</t>
    </r>
  </si>
  <si>
    <t>7. Bảng cân đối phát sinh các tài khoản</t>
  </si>
  <si>
    <r>
      <t xml:space="preserve">Mẫu số: </t>
    </r>
    <r>
      <rPr>
        <sz val="12"/>
        <rFont val="Times New Roman"/>
        <family val="1"/>
      </rPr>
      <t>F-01/DN</t>
    </r>
  </si>
  <si>
    <t>DN - BÁO CÁO KẾT QUẢ KINH DOANH - QUÝ 4/2012</t>
  </si>
  <si>
    <t>Quý 4  năm tài chính 2012</t>
  </si>
  <si>
    <t>Số lũy kế từ đầu năm đến cuối quý 4/2011</t>
  </si>
  <si>
    <t>Số lũy kế từ đầu năm đến cuối quý 4/2012</t>
  </si>
  <si>
    <t>Quý 4/2012</t>
  </si>
  <si>
    <t>Quý 4/2011</t>
  </si>
  <si>
    <t>Quý 4 năm 2012 (1)</t>
  </si>
  <si>
    <t>1. Kỳ kế toán năm (bắt đầu từ ngày 01 tháng 01 năm 2012 đến ngày 31 tháng 12 năm 2012)</t>
  </si>
  <si>
    <t>Từ 01/1/2012 đến 31/12/2012</t>
  </si>
  <si>
    <t>Từ 01/1/2011 đến 31/12/2011</t>
  </si>
  <si>
    <t>Thái Bình, ngày 19/01/2013</t>
  </si>
  <si>
    <t>Lập, ngày 19 tháng 01 năm 2013.</t>
  </si>
  <si>
    <t>DN - BÁO CÁO LƯU CHUYỂN TIỀN TỆ - PPTT (Q4-2012)</t>
  </si>
  <si>
    <t>Lũy kế từ đầu năm đến cuối quý 4/2012</t>
  </si>
  <si>
    <t>Lũy kế từ đầu năm đến cuối quý 4/2011</t>
  </si>
  <si>
    <t>Quý 4 năm 2012</t>
  </si>
  <si>
    <t>Số dư cuối năm nay</t>
  </si>
</sst>
</file>

<file path=xl/styles.xml><?xml version="1.0" encoding="utf-8"?>
<styleSheet xmlns="http://schemas.openxmlformats.org/spreadsheetml/2006/main">
  <numFmts count="8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quot;R&quot;\ * #,##0_ ;_ &quot;R&quot;\ * \-#,##0_ ;_ &quot;R&quot;\ * &quot;-&quot;_ ;_ @_ "/>
    <numFmt numFmtId="167" formatCode="_ * #,##0_ ;_ * \-#,##0_ ;_ * &quot;-&quot;_ ;_ @_ "/>
    <numFmt numFmtId="168" formatCode="_ * #,##0.00_ ;_ * \-#,##0.00_ ;_ * &quot;-&quot;??_ ;_ @_ "/>
    <numFmt numFmtId="169" formatCode="&quot;£&quot;#,##0;\-&quot;£&quot;#,##0"/>
    <numFmt numFmtId="170" formatCode="&quot;£&quot;#,##0;[Red]\-&quot;£&quot;#,##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_(* #,##0_);_(* \(#,##0\);_(* &quot;-&quot;??_);_(@_)"/>
    <numFmt numFmtId="176" formatCode="0.000"/>
    <numFmt numFmtId="177" formatCode="0.0%"/>
    <numFmt numFmtId="178" formatCode="\$#,##0\ ;\(\$#,##0\)"/>
    <numFmt numFmtId="179" formatCode="_-&quot;$&quot;* #,##0_-;\-&quot;$&quot;* #,##0_-;_-&quot;$&quot;* &quot;-&quot;_-;_-@_-"/>
    <numFmt numFmtId="180" formatCode="_-&quot;$&quot;* #,##0.00_-;\-&quot;$&quot;* #,##0.00_-;_-&quot;$&quot;* &quot;-&quot;??_-;_-@_-"/>
    <numFmt numFmtId="181" formatCode="&quot;\&quot;#,##0;[Red]&quot;\&quot;\-#,##0"/>
    <numFmt numFmtId="182" formatCode="&quot;\&quot;#,##0.00;[Red]&quot;\&quot;\-#,##0.00"/>
    <numFmt numFmtId="183" formatCode="&quot;\&quot;#,##0;[Red]&quot;\&quot;&quot;\&quot;\-#,##0"/>
    <numFmt numFmtId="184" formatCode="#,##0\ &quot;$&quot;;[Red]\-#,##0\ &quot;$&quot;"/>
    <numFmt numFmtId="185" formatCode="&quot;VND&quot;#,##0_);[Red]\(&quot;VND&quot;#,##0\)"/>
    <numFmt numFmtId="186" formatCode="&quot;$&quot;#,##0.00"/>
    <numFmt numFmtId="187" formatCode="#\ ###\ ##0.0"/>
    <numFmt numFmtId="188" formatCode="#\ ###\ ###\ .00"/>
    <numFmt numFmtId="189" formatCode="#\ ###\ ###"/>
    <numFmt numFmtId="190" formatCode="0\ \ \ \ "/>
    <numFmt numFmtId="191" formatCode=";;;"/>
    <numFmt numFmtId="192" formatCode="&quot;L.&quot;\ #,##0;[Red]\-&quot;L.&quot;\ #,##0"/>
    <numFmt numFmtId="193" formatCode="&quot;L.&quot;\ #,##0.00;[Red]\-&quot;L.&quot;\ #,##0.00"/>
    <numFmt numFmtId="194" formatCode="_ * #,##0_)_L_._ ;_ * \(#,##0\)_L_._ ;_ * &quot;-&quot;_)_L_._ ;_ @_ "/>
    <numFmt numFmtId="195" formatCode="#,##0.00\ \ \ "/>
    <numFmt numFmtId="196" formatCode="&quot;￥&quot;#,##0;&quot;￥&quot;\-#,##0"/>
    <numFmt numFmtId="197" formatCode="#,##0.00\ "/>
    <numFmt numFmtId="198" formatCode="#,##0.00\ \ "/>
    <numFmt numFmtId="199" formatCode="_-* #,##0.0\ _F_-;\-* #,##0.0\ _F_-;_-* &quot;-&quot;??\ _F_-;_-@_-"/>
    <numFmt numFmtId="200" formatCode="&quot;€&quot;#,##0_);\(&quot;€&quot;#,##0\)"/>
    <numFmt numFmtId="201" formatCode="#,##0.00\ &quot;F&quot;;[Red]\-#,##0.00\ &quot;F&quot;"/>
    <numFmt numFmtId="202" formatCode="##,###.##"/>
    <numFmt numFmtId="203" formatCode="##.##%"/>
    <numFmt numFmtId="204" formatCode="##,##0.##"/>
    <numFmt numFmtId="205" formatCode="#0.##"/>
    <numFmt numFmtId="206" formatCode="##,###.####"/>
    <numFmt numFmtId="207" formatCode="###.###"/>
    <numFmt numFmtId="208" formatCode="###,###"/>
    <numFmt numFmtId="209" formatCode="#,###%"/>
    <numFmt numFmtId="210" formatCode="##,##0%"/>
    <numFmt numFmtId="211" formatCode="##.##"/>
    <numFmt numFmtId="212" formatCode="_ &quot;\&quot;* #,##0_ ;_ &quot;\&quot;* \-#,##0_ ;_ &quot;\&quot;* &quot;-&quot;_ ;_ @_ "/>
    <numFmt numFmtId="213" formatCode="_ &quot;\&quot;* #,##0.00_ ;_ &quot;\&quot;* \-#,##0.00_ ;_ &quot;\&quot;* &quot;-&quot;??_ ;_ @_ "/>
    <numFmt numFmtId="214" formatCode="#,##0.00\ &quot;F&quot;;\-#,##0.00\ &quot;F&quot;"/>
    <numFmt numFmtId="215" formatCode="_-* #,##0\ _F_-;\-* #,##0\ _F_-;_-* &quot;-&quot;\ _F_-;_-@_-"/>
    <numFmt numFmtId="216" formatCode="_-* #,##0.00\ &quot;F&quot;_-;\-* #,##0.00\ &quot;F&quot;_-;_-* &quot;-&quot;??\ &quot;F&quot;_-;_-@_-"/>
    <numFmt numFmtId="217" formatCode="#,##0.0_);\(#,##0.0\)"/>
    <numFmt numFmtId="218" formatCode="_-&quot;\&quot;* #,##0_-;\-&quot;\&quot;* #,##0_-;_-&quot;\&quot;* &quot;-&quot;_-;_-@_-"/>
    <numFmt numFmtId="219" formatCode="_-&quot;\&quot;* #,##0.00_-;\-&quot;\&quot;* #,##0.00_-;_-&quot;\&quot;* &quot;-&quot;??_-;_-@_-"/>
    <numFmt numFmtId="220" formatCode="\$#,##0.00_);\(\$#,##0.00\)"/>
    <numFmt numFmtId="221" formatCode="\$#,##0.00_);[Red]\(\$#,##0.00\)"/>
    <numFmt numFmtId="222" formatCode="_-&quot;IR£&quot;* #,##0.00_-;\-&quot;IR£&quot;* #,##0.00_-;_-&quot;IR£&quot;* &quot;-&quot;??_-;_-@_-"/>
    <numFmt numFmtId="223" formatCode="_(* #,##0,_);_(* \(#,##0,\);_(* &quot;-&quot;_);_(@_)"/>
    <numFmt numFmtId="224" formatCode="&quot;\&quot;#,##0.00;[Red]&quot;\&quot;&quot;\&quot;&quot;\&quot;&quot;\&quot;&quot;\&quot;&quot;\&quot;\-#,##0.00"/>
    <numFmt numFmtId="225" formatCode="_-* ###,0&quot;.&quot;00\ _F_B_-;\-* ###,0&quot;.&quot;00\ _F_B_-;_-* &quot;-&quot;??\ _F_B_-;_-@_-"/>
    <numFmt numFmtId="226" formatCode="&quot;\&quot;#,##0;&quot;\&quot;\-#,##0"/>
    <numFmt numFmtId="227" formatCode="0.00000000"/>
    <numFmt numFmtId="228" formatCode="_(&quot;.&quot;* #&quot;$&quot;##0_);_(&quot;.&quot;* \(#&quot;$&quot;##0\);_(&quot;.&quot;* &quot;-&quot;_);_(@_)"/>
    <numFmt numFmtId="229" formatCode="&quot;$&quot;#&quot;$&quot;##0_);\(&quot;$&quot;#&quot;$&quot;##0\)"/>
    <numFmt numFmtId="230" formatCode="&quot;$&quot;#&quot;$&quot;##0_);[Red]\(&quot;$&quot;#&quot;$&quot;##0\)"/>
    <numFmt numFmtId="231" formatCode="_-&quot;F&quot;\ * #,##0.0_-;_-&quot;F&quot;\ * #,##0.0\-;_-&quot;F&quot;\ * &quot;-&quot;??_-;_-@_-"/>
    <numFmt numFmtId="232" formatCode="###0"/>
    <numFmt numFmtId="233" formatCode="&quot;$&quot;#,##0.000_);[Red]\(&quot;$&quot;#,##0.00\)"/>
    <numFmt numFmtId="234" formatCode="&quot;¡Ì&quot;#,##0;[Red]\-&quot;¡Ì&quot;#,##0"/>
    <numFmt numFmtId="235" formatCode="#"/>
    <numFmt numFmtId="236" formatCode="_-* #,##0\ _V_N_D_-;\-* #,##0\ _V_N_D_-;_-* &quot;-&quot;\ _V_N_D_-;_-@_-"/>
    <numFmt numFmtId="237" formatCode="_-* #,##0.00\ _V_N_D_-;\-* #,##0.00\ _V_N_D_-;_-* &quot;-&quot;??\ _V_N_D_-;_-@_-"/>
    <numFmt numFmtId="238" formatCode="_ &quot;SFr.&quot;\ * #,##0_ ;_ &quot;SFr.&quot;\ * \-#,##0_ ;_ &quot;SFr.&quot;\ * &quot;-&quot;_ ;_ @_ "/>
    <numFmt numFmtId="239" formatCode="&quot;$&quot;#,##0;\-&quot;$&quot;#,##0"/>
  </numFmts>
  <fonts count="210">
    <font>
      <sz val="10"/>
      <name val="Arial"/>
    </font>
    <font>
      <sz val="10"/>
      <name val="Arial"/>
    </font>
    <font>
      <b/>
      <sz val="9"/>
      <name val="Arial"/>
      <family val="2"/>
      <charset val="163"/>
    </font>
    <font>
      <b/>
      <sz val="9"/>
      <name val="Arial"/>
      <family val="2"/>
    </font>
    <font>
      <b/>
      <sz val="16"/>
      <name val="Arial"/>
      <family val="2"/>
      <charset val="163"/>
    </font>
    <font>
      <sz val="8"/>
      <name val="Arial"/>
      <family val="2"/>
      <charset val="163"/>
    </font>
    <font>
      <b/>
      <sz val="14"/>
      <name val="Arial"/>
      <family val="2"/>
      <charset val="163"/>
    </font>
    <font>
      <b/>
      <sz val="8"/>
      <name val="Arial"/>
      <family val="2"/>
      <charset val="163"/>
    </font>
    <font>
      <b/>
      <u val="singleAccounting"/>
      <sz val="9"/>
      <name val="Arial"/>
      <family val="2"/>
      <charset val="163"/>
    </font>
    <font>
      <b/>
      <u val="singleAccounting"/>
      <sz val="8"/>
      <name val="Arial"/>
      <family val="2"/>
      <charset val="163"/>
    </font>
    <font>
      <b/>
      <u/>
      <sz val="9"/>
      <name val="Arial"/>
      <family val="2"/>
      <charset val="163"/>
    </font>
    <font>
      <sz val="9"/>
      <name val="Arial"/>
      <family val="2"/>
    </font>
    <font>
      <sz val="8"/>
      <name val="Arial"/>
      <family val="2"/>
    </font>
    <font>
      <b/>
      <sz val="11"/>
      <name val="Times New Roman"/>
      <family val="1"/>
    </font>
    <font>
      <sz val="11"/>
      <name val="Times New Roman"/>
      <family val="1"/>
    </font>
    <font>
      <b/>
      <sz val="12"/>
      <name val="Times New Roman"/>
      <family val="1"/>
    </font>
    <font>
      <sz val="12"/>
      <name val="Times New Roman"/>
      <family val="1"/>
    </font>
    <font>
      <sz val="9"/>
      <name val="Times New Roman"/>
      <family val="1"/>
    </font>
    <font>
      <b/>
      <sz val="16"/>
      <name val="Times New Roman"/>
      <family val="1"/>
    </font>
    <font>
      <b/>
      <sz val="9"/>
      <name val="Times New Roman"/>
      <family val="1"/>
    </font>
    <font>
      <b/>
      <i/>
      <sz val="9"/>
      <name val="Times New Roman"/>
      <family val="1"/>
    </font>
    <font>
      <sz val="9"/>
      <name val="Arial"/>
      <family val="2"/>
      <charset val="163"/>
    </font>
    <font>
      <b/>
      <i/>
      <sz val="9"/>
      <name val="Arial"/>
      <family val="2"/>
    </font>
    <font>
      <sz val="12"/>
      <name val="VNI-Times"/>
    </font>
    <font>
      <sz val="12"/>
      <name val=".VnTime"/>
      <family val="2"/>
    </font>
    <font>
      <sz val="12"/>
      <name val="돋움체"/>
      <family val="3"/>
      <charset val="129"/>
    </font>
    <font>
      <sz val="11"/>
      <name val="VNI-Times"/>
    </font>
    <font>
      <b/>
      <sz val="10"/>
      <name val="SVNtimes new roman"/>
      <family val="2"/>
    </font>
    <font>
      <sz val="9"/>
      <name val="ﾀﾞｯﾁ"/>
      <family val="3"/>
      <charset val="128"/>
    </font>
    <font>
      <sz val="12"/>
      <name val="????"/>
      <charset val="136"/>
    </font>
    <font>
      <sz val="10"/>
      <name val="AngsanaUPC"/>
      <family val="1"/>
    </font>
    <font>
      <sz val="10"/>
      <name val="Arial"/>
      <family val="2"/>
    </font>
    <font>
      <sz val="10"/>
      <name val="??"/>
      <family val="3"/>
      <charset val="129"/>
    </font>
    <font>
      <sz val="12"/>
      <name val="????"/>
      <family val="1"/>
      <charset val="136"/>
    </font>
    <font>
      <sz val="12"/>
      <name val="Courier"/>
      <family val="3"/>
    </font>
    <font>
      <sz val="12"/>
      <name val="|??¢¥¢¬¨Ï"/>
      <family val="1"/>
      <charset val="129"/>
    </font>
    <font>
      <sz val="14"/>
      <name val="??"/>
      <family val="3"/>
      <charset val="129"/>
    </font>
    <font>
      <sz val="14"/>
      <name val="뼻뮝"/>
      <family val="3"/>
      <charset val="129"/>
    </font>
    <font>
      <sz val="10"/>
      <name val="MS Sans Serif"/>
      <family val="2"/>
    </font>
    <font>
      <sz val="10"/>
      <name val=".VnTime"/>
      <family val="2"/>
    </font>
    <font>
      <sz val="10"/>
      <name val="VNI-Times"/>
    </font>
    <font>
      <sz val="10"/>
      <name val="MS Sans Serif"/>
      <family val="2"/>
    </font>
    <font>
      <sz val="12"/>
      <name val="???"/>
    </font>
    <font>
      <sz val="12"/>
      <name val=".VnArial"/>
      <family val="2"/>
    </font>
    <font>
      <sz val="11"/>
      <name val="‚l‚r ‚oƒSƒVƒbƒN"/>
      <family val="3"/>
      <charset val="128"/>
    </font>
    <font>
      <sz val="12"/>
      <name val="???"/>
      <family val="1"/>
      <charset val="129"/>
    </font>
    <font>
      <sz val="14"/>
      <name val="Terminal"/>
      <family val="3"/>
      <charset val="128"/>
    </font>
    <font>
      <sz val="11"/>
      <name val="–¾’©"/>
      <family val="1"/>
      <charset val="128"/>
    </font>
    <font>
      <sz val="14"/>
      <name val="VnTime"/>
    </font>
    <font>
      <sz val="11"/>
      <name val="돋움"/>
      <family val="3"/>
      <charset val="129"/>
    </font>
    <font>
      <b/>
      <u/>
      <sz val="14"/>
      <color indexed="8"/>
      <name val=".VnBook-AntiquaH"/>
      <family val="2"/>
    </font>
    <font>
      <sz val="11"/>
      <name val=".VnTime"/>
      <family val="2"/>
    </font>
    <font>
      <b/>
      <sz val="10"/>
      <name val=".VnTimeH"/>
      <family val="2"/>
    </font>
    <font>
      <b/>
      <sz val="10"/>
      <name val=".VnArial"/>
      <family val="2"/>
    </font>
    <font>
      <sz val="12"/>
      <name val="???"/>
      <family val="3"/>
    </font>
    <font>
      <sz val="12"/>
      <name val="바탕체"/>
      <family val="3"/>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color indexed="8"/>
      <name val="Calibri"/>
      <family val="2"/>
    </font>
    <font>
      <sz val="11"/>
      <color indexed="9"/>
      <name val="Calibri"/>
      <family val="2"/>
    </font>
    <font>
      <sz val="11"/>
      <name val="µ¸¿ò"/>
      <charset val="129"/>
    </font>
    <font>
      <sz val="12"/>
      <name val="¹UAAA¼"/>
      <family val="3"/>
      <charset val="129"/>
    </font>
    <font>
      <sz val="11"/>
      <name val="±¼¸²Ã¼"/>
      <family val="3"/>
      <charset val="129"/>
    </font>
    <font>
      <sz val="9"/>
      <name val="ＭＳ ゴシック"/>
      <family val="3"/>
      <charset val="128"/>
    </font>
    <font>
      <sz val="8"/>
      <name val="Times New Roman"/>
      <family val="1"/>
      <charset val="163"/>
    </font>
    <font>
      <sz val="12"/>
      <name val="¹ÙÅÁÃ¼"/>
      <charset val="129"/>
    </font>
    <font>
      <sz val="11"/>
      <color indexed="20"/>
      <name val="Calibri"/>
      <family val="2"/>
    </font>
    <font>
      <sz val="11"/>
      <name val=".VnArial"/>
      <family val="2"/>
    </font>
    <font>
      <sz val="12"/>
      <name val="Tms Rmn"/>
    </font>
    <font>
      <sz val="12"/>
      <name val="System"/>
      <family val="1"/>
      <charset val="129"/>
    </font>
    <font>
      <sz val="12"/>
      <name val="¹UAAA¼"/>
      <family val="3"/>
      <charset val="128"/>
    </font>
    <font>
      <sz val="12"/>
      <name val="µ¸¿òÃ¼"/>
      <family val="3"/>
      <charset val="129"/>
    </font>
    <font>
      <b/>
      <sz val="11"/>
      <color indexed="10"/>
      <name val="Calibri"/>
      <family val="2"/>
    </font>
    <font>
      <b/>
      <sz val="10"/>
      <name val="VNI-Times"/>
    </font>
    <font>
      <b/>
      <sz val="8"/>
      <color indexed="12"/>
      <name val="Arial"/>
      <family val="2"/>
    </font>
    <font>
      <sz val="8"/>
      <color indexed="8"/>
      <name val="Arial"/>
      <family val="2"/>
    </font>
    <font>
      <sz val="8"/>
      <name val="SVNtimes new roman"/>
      <family val="2"/>
    </font>
    <font>
      <b/>
      <sz val="11"/>
      <color indexed="9"/>
      <name val="Calibri"/>
      <family val="2"/>
    </font>
    <font>
      <sz val="10"/>
      <name val=".VnArial"/>
      <family val="2"/>
    </font>
    <font>
      <sz val="12"/>
      <name val="VNI-Aptima"/>
    </font>
    <font>
      <sz val="10"/>
      <name val="MS Serif"/>
      <family val="1"/>
    </font>
    <font>
      <b/>
      <sz val="10"/>
      <name val="VNI-Helve-Condense"/>
    </font>
    <font>
      <sz val="13"/>
      <name val=".VnTime"/>
      <family val="2"/>
    </font>
    <font>
      <sz val="11"/>
      <name val="VNcentury Gothic"/>
    </font>
    <font>
      <b/>
      <sz val="15"/>
      <name val="VNcentury Gothic"/>
    </font>
    <font>
      <sz val="12"/>
      <name val="SVNtimes new roman"/>
      <family val="2"/>
    </font>
    <font>
      <sz val="10"/>
      <name val="SVNtimes new roman"/>
    </font>
    <font>
      <sz val="10"/>
      <color indexed="8"/>
      <name val="Arial"/>
      <family val="2"/>
    </font>
    <font>
      <sz val="11"/>
      <name val="VNtimes new roman"/>
    </font>
    <font>
      <sz val="10"/>
      <name val="Arial CE"/>
      <charset val="238"/>
    </font>
    <font>
      <sz val="12"/>
      <name val=".VnTime"/>
      <family val="2"/>
    </font>
    <font>
      <b/>
      <sz val="11"/>
      <color indexed="8"/>
      <name val="Calibri"/>
      <family val="2"/>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1"/>
      <color indexed="17"/>
      <name val="Calibri"/>
      <family val="2"/>
    </font>
    <font>
      <sz val="10"/>
      <name val=".VnArialH"/>
      <family val="2"/>
    </font>
    <font>
      <b/>
      <sz val="12"/>
      <name val=".VnBook-AntiquaH"/>
      <family val="2"/>
    </font>
    <font>
      <b/>
      <sz val="12"/>
      <color indexed="9"/>
      <name val="Tms Rmn"/>
    </font>
    <font>
      <b/>
      <sz val="12"/>
      <name val="Arial"/>
      <family val="2"/>
    </font>
    <font>
      <b/>
      <sz val="15"/>
      <color indexed="62"/>
      <name val="Calibri"/>
      <family val="2"/>
    </font>
    <font>
      <b/>
      <sz val="13"/>
      <color indexed="62"/>
      <name val="Calibri"/>
      <family val="2"/>
    </font>
    <font>
      <b/>
      <sz val="11"/>
      <color indexed="62"/>
      <name val="Calibri"/>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sz val="12"/>
      <name val="??"/>
      <family val="1"/>
      <charset val="129"/>
    </font>
    <font>
      <sz val="10"/>
      <name val="?? ??"/>
      <family val="1"/>
      <charset val="136"/>
    </font>
    <font>
      <sz val="10"/>
      <name val=" "/>
      <family val="1"/>
      <charset val="136"/>
    </font>
    <font>
      <sz val="11"/>
      <color indexed="62"/>
      <name val="Calibri"/>
      <family val="2"/>
    </font>
    <font>
      <sz val="10"/>
      <name val="VNI-Helve"/>
    </font>
    <font>
      <sz val="12"/>
      <name val="VNTime"/>
      <family val="2"/>
    </font>
    <font>
      <sz val="11"/>
      <color indexed="10"/>
      <name val="Calibri"/>
      <family val="2"/>
    </font>
    <font>
      <sz val="8"/>
      <name val="VNarial"/>
      <family val="2"/>
    </font>
    <font>
      <sz val="10"/>
      <name val="Helv"/>
    </font>
    <font>
      <sz val="9"/>
      <color indexed="8"/>
      <name val="Arial"/>
      <family val="2"/>
      <charset val="163"/>
    </font>
    <font>
      <sz val="12"/>
      <name val="Arial"/>
      <family val="2"/>
    </font>
    <font>
      <sz val="9"/>
      <name val="Tahoma"/>
      <family val="2"/>
    </font>
    <font>
      <sz val="11"/>
      <color indexed="19"/>
      <name val="Calibri"/>
      <family val="2"/>
    </font>
    <font>
      <sz val="13"/>
      <name val=".VnTime"/>
      <family val="2"/>
    </font>
    <font>
      <sz val="10"/>
      <name val="Times New Roman"/>
      <family val="1"/>
      <charset val="163"/>
    </font>
    <font>
      <sz val="7"/>
      <name val="Small Fonts"/>
      <family val="2"/>
    </font>
    <font>
      <sz val="10"/>
      <name val="VNtimes new roman"/>
      <family val="1"/>
    </font>
    <font>
      <sz val="12"/>
      <name val="바탕체"/>
      <family val="1"/>
      <charset val="129"/>
    </font>
    <font>
      <b/>
      <sz val="11"/>
      <name val="Arial"/>
      <family val="2"/>
    </font>
    <font>
      <sz val="10"/>
      <name val="Times New Roman"/>
      <family val="1"/>
    </font>
    <font>
      <b/>
      <sz val="11"/>
      <color indexed="63"/>
      <name val="Calibri"/>
      <family val="2"/>
    </font>
    <font>
      <sz val="12"/>
      <name val="Helv"/>
      <family val="2"/>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sz val="10"/>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b/>
      <sz val="18"/>
      <color indexed="62"/>
      <name val="Cambria"/>
      <family val="1"/>
    </font>
    <font>
      <u/>
      <sz val="11"/>
      <color indexed="12"/>
      <name val=".VnArial"/>
      <family val="2"/>
    </font>
    <font>
      <sz val="8"/>
      <name val="MS Sans Serif"/>
      <family val="2"/>
    </font>
    <font>
      <b/>
      <sz val="10.5"/>
      <name val=".VnAvantH"/>
      <family val="2"/>
    </font>
    <font>
      <b/>
      <sz val="18"/>
      <name val="Arial"/>
      <family val="2"/>
    </font>
    <font>
      <sz val="10"/>
      <name val="3C_Times_T"/>
    </font>
    <font>
      <sz val="11"/>
      <color indexed="32"/>
      <name val="VNI-Times"/>
    </font>
    <font>
      <b/>
      <sz val="8"/>
      <color indexed="8"/>
      <name val="Helv"/>
    </font>
    <font>
      <sz val="14"/>
      <name val=".VnTime"/>
      <family val="2"/>
    </font>
    <font>
      <sz val="10"/>
      <name val="VNI-Centur"/>
    </font>
    <font>
      <b/>
      <sz val="13"/>
      <name val=".VnTimeH"/>
      <family val="2"/>
    </font>
    <font>
      <sz val="10"/>
      <name val="VNI-Univer"/>
    </font>
    <font>
      <sz val="10"/>
      <name val=".VnArial"/>
      <family val="2"/>
    </font>
    <font>
      <sz val="11"/>
      <name val=".VnAvant"/>
      <family val="2"/>
    </font>
    <font>
      <b/>
      <sz val="13"/>
      <color indexed="8"/>
      <name val=".VnTimeH"/>
      <family val="2"/>
    </font>
    <font>
      <sz val="9.5"/>
      <name val=".VnBlackH"/>
      <family val="2"/>
    </font>
    <font>
      <b/>
      <sz val="10"/>
      <name val=".VnBahamasBH"/>
      <family val="2"/>
    </font>
    <font>
      <b/>
      <sz val="11"/>
      <name val=".VnArialH"/>
      <family val="2"/>
    </font>
    <font>
      <b/>
      <sz val="18"/>
      <color indexed="62"/>
      <name val="Cambria"/>
      <family val="2"/>
    </font>
    <font>
      <b/>
      <sz val="10"/>
      <name val=".VnArialH"/>
      <family val="2"/>
    </font>
    <font>
      <b/>
      <sz val="11"/>
      <color indexed="8"/>
      <name val="Calibri"/>
      <family val="2"/>
    </font>
    <font>
      <sz val="9"/>
      <name val="VNswitzerlandCondensed"/>
      <family val="2"/>
    </font>
    <font>
      <sz val="10"/>
      <name val="VNI-Helve-Condense"/>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b/>
      <sz val="14"/>
      <color indexed="17"/>
      <name val=".VnAvantH"/>
      <family val="2"/>
    </font>
    <font>
      <b/>
      <i/>
      <sz val="12"/>
      <name val=".VnTime"/>
      <family val="2"/>
    </font>
    <font>
      <sz val="14"/>
      <name val=".VnArial"/>
      <family val="2"/>
    </font>
    <font>
      <sz val="12"/>
      <name val="뼻뮝"/>
      <family val="1"/>
      <charset val="129"/>
    </font>
    <font>
      <sz val="10"/>
      <name val="명조"/>
      <family val="3"/>
      <charset val="129"/>
    </font>
    <font>
      <sz val="10"/>
      <name val="Helv"/>
      <family val="2"/>
    </font>
    <font>
      <sz val="10"/>
      <name val="明朝"/>
      <family val="1"/>
      <charset val="128"/>
    </font>
    <font>
      <sz val="10"/>
      <name val="ＭＳ Ｐゴシック"/>
      <family val="3"/>
      <charset val="128"/>
    </font>
    <font>
      <sz val="10"/>
      <name val=" "/>
      <family val="1"/>
    </font>
    <font>
      <b/>
      <sz val="8"/>
      <name val="Arial"/>
      <family val="2"/>
    </font>
    <font>
      <b/>
      <u val="singleAccounting"/>
      <sz val="8"/>
      <name val="Arial"/>
      <family val="2"/>
    </font>
    <font>
      <sz val="8.5"/>
      <name val="Arial"/>
      <family val="2"/>
    </font>
    <font>
      <b/>
      <u val="singleAccounting"/>
      <sz val="8.5"/>
      <name val="Arial"/>
      <family val="2"/>
    </font>
    <font>
      <sz val="9"/>
      <name val="Times New Roman"/>
      <family val="1"/>
      <charset val="163"/>
    </font>
    <font>
      <sz val="10.5"/>
      <name val="Times New Roman"/>
      <family val="1"/>
    </font>
    <font>
      <b/>
      <u val="singleAccounting"/>
      <sz val="10"/>
      <name val="Arial"/>
      <family val="2"/>
      <charset val="163"/>
    </font>
    <font>
      <b/>
      <u/>
      <sz val="12"/>
      <name val="Times New Roman"/>
      <family val="1"/>
    </font>
    <font>
      <b/>
      <sz val="36"/>
      <name val="Times New Roman"/>
      <family val="1"/>
    </font>
    <font>
      <sz val="36"/>
      <name val="Times New Roman"/>
      <family val="1"/>
    </font>
    <font>
      <b/>
      <sz val="13"/>
      <name val="Times New Roman"/>
      <family val="1"/>
    </font>
    <font>
      <sz val="13"/>
      <name val="Times New Roman"/>
      <family val="1"/>
    </font>
    <font>
      <sz val="13"/>
      <color indexed="9"/>
      <name val="Times New Roman"/>
      <family val="1"/>
    </font>
    <font>
      <b/>
      <u val="singleAccounting"/>
      <sz val="9"/>
      <name val="Arial"/>
      <family val="2"/>
    </font>
    <font>
      <b/>
      <u val="singleAccounting"/>
      <sz val="10"/>
      <name val=".VnArial Narrow"/>
      <family val="2"/>
    </font>
    <font>
      <b/>
      <u val="singleAccounting"/>
      <sz val="10"/>
      <name val="Times New Roman"/>
      <family val="1"/>
      <charset val="163"/>
    </font>
    <font>
      <sz val="11"/>
      <color theme="1"/>
      <name val="Calibri"/>
      <family val="2"/>
      <scheme val="minor"/>
    </font>
  </fonts>
  <fills count="59">
    <fill>
      <patternFill patternType="none"/>
    </fill>
    <fill>
      <patternFill patternType="gray125"/>
    </fill>
    <fill>
      <patternFill patternType="solid">
        <fgColor indexed="22"/>
        <bgColor indexed="64"/>
      </patternFill>
    </fill>
    <fill>
      <patternFill patternType="solid">
        <fgColor indexed="22"/>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49"/>
      </patternFill>
    </fill>
    <fill>
      <patternFill patternType="solid">
        <fgColor indexed="27"/>
        <bgColor indexed="27"/>
      </patternFill>
    </fill>
    <fill>
      <patternFill patternType="solid">
        <fgColor indexed="10"/>
      </patternFill>
    </fill>
    <fill>
      <patternFill patternType="solid">
        <fgColor indexed="47"/>
        <bgColor indexed="47"/>
      </patternFill>
    </fill>
    <fill>
      <patternFill patternType="solid">
        <fgColor indexed="46"/>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58"/>
        <bgColor indexed="64"/>
      </patternFill>
    </fill>
    <fill>
      <patternFill patternType="solid">
        <fgColor indexed="5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56"/>
      </top>
      <bottom style="double">
        <color indexed="56"/>
      </bottom>
      <diagonal/>
    </border>
    <border>
      <left style="medium">
        <color indexed="64"/>
      </left>
      <right style="thin">
        <color indexed="64"/>
      </right>
      <top/>
      <bottom/>
      <diagonal/>
    </border>
    <border>
      <left style="thin">
        <color indexed="64"/>
      </left>
      <right style="thin">
        <color indexed="64"/>
      </right>
      <top/>
      <bottom/>
      <diagonal/>
    </border>
    <border>
      <left style="hair">
        <color indexed="13"/>
      </left>
      <right style="hair">
        <color indexed="13"/>
      </right>
      <top style="hair">
        <color indexed="13"/>
      </top>
      <bottom style="hair">
        <color indexed="13"/>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8"/>
      </top>
      <bottom/>
      <diagonal/>
    </border>
  </borders>
  <cellStyleXfs count="1318">
    <xf numFmtId="0" fontId="0" fillId="0" borderId="0"/>
    <xf numFmtId="179" fontId="23" fillId="0" borderId="0" applyFont="0" applyFill="0" applyBorder="0" applyAlignment="0" applyProtection="0"/>
    <xf numFmtId="0" fontId="24" fillId="0" borderId="0" applyNumberFormat="0" applyFill="0" applyBorder="0" applyAlignment="0" applyProtection="0"/>
    <xf numFmtId="3" fontId="25" fillId="0" borderId="1"/>
    <xf numFmtId="0" fontId="26" fillId="0" borderId="0"/>
    <xf numFmtId="203" fontId="27" fillId="0" borderId="2">
      <alignment horizontal="center"/>
      <protection hidden="1"/>
    </xf>
    <xf numFmtId="38" fontId="28" fillId="0" borderId="0" applyFont="0" applyFill="0" applyBorder="0" applyAlignment="0" applyProtection="0"/>
    <xf numFmtId="180" fontId="29" fillId="0" borderId="0" applyFont="0" applyFill="0" applyBorder="0" applyAlignment="0" applyProtection="0"/>
    <xf numFmtId="0" fontId="30" fillId="0" borderId="0" applyFont="0" applyFill="0" applyBorder="0" applyAlignment="0" applyProtection="0"/>
    <xf numFmtId="183" fontId="31" fillId="0" borderId="0" applyFont="0" applyFill="0" applyBorder="0" applyAlignment="0" applyProtection="0"/>
    <xf numFmtId="0" fontId="31" fillId="0" borderId="0" applyNumberFormat="0" applyFill="0" applyBorder="0" applyAlignment="0" applyProtection="0"/>
    <xf numFmtId="168" fontId="30" fillId="0" borderId="0" applyFont="0" applyFill="0" applyBorder="0" applyAlignment="0" applyProtection="0"/>
    <xf numFmtId="0" fontId="32" fillId="0" borderId="3"/>
    <xf numFmtId="167" fontId="30" fillId="0" borderId="0" applyFont="0" applyFill="0" applyBorder="0" applyAlignment="0" applyProtection="0"/>
    <xf numFmtId="172" fontId="33" fillId="0" borderId="0" applyFont="0" applyFill="0" applyBorder="0" applyAlignment="0" applyProtection="0"/>
    <xf numFmtId="174" fontId="33" fillId="0" borderId="0" applyFont="0" applyFill="0" applyBorder="0" applyAlignment="0" applyProtection="0"/>
    <xf numFmtId="174" fontId="29" fillId="0" borderId="0" applyFont="0" applyFill="0" applyBorder="0" applyAlignment="0" applyProtection="0"/>
    <xf numFmtId="6" fontId="34" fillId="0" borderId="0" applyFont="0" applyFill="0" applyBorder="0" applyAlignment="0" applyProtection="0"/>
    <xf numFmtId="0" fontId="30"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5" fillId="0" borderId="0"/>
    <xf numFmtId="40" fontId="36" fillId="0" borderId="0" applyFont="0" applyFill="0" applyBorder="0" applyAlignment="0" applyProtection="0"/>
    <xf numFmtId="38" fontId="37" fillId="0" borderId="0" applyFont="0" applyFill="0" applyBorder="0" applyAlignment="0" applyProtection="0"/>
    <xf numFmtId="0" fontId="31" fillId="0" borderId="0" applyNumberFormat="0" applyFill="0" applyBorder="0" applyAlignment="0" applyProtection="0"/>
    <xf numFmtId="0" fontId="31" fillId="0" borderId="0"/>
    <xf numFmtId="215" fontId="24" fillId="0" borderId="0" applyFont="0" applyFill="0" applyBorder="0" applyAlignment="0" applyProtection="0"/>
    <xf numFmtId="0" fontId="38" fillId="0" borderId="0"/>
    <xf numFmtId="0" fontId="38" fillId="0" borderId="0" applyFont="0" applyFill="0" applyBorder="0" applyAlignment="0" applyProtection="0"/>
    <xf numFmtId="0" fontId="39" fillId="0" borderId="0" applyNumberFormat="0" applyFill="0" applyBorder="0" applyAlignment="0" applyProtection="0"/>
    <xf numFmtId="42" fontId="40"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16" fillId="0" borderId="0"/>
    <xf numFmtId="0" fontId="41" fillId="0" borderId="0"/>
    <xf numFmtId="42" fontId="40" fillId="0" borderId="0" applyFont="0" applyFill="0" applyBorder="0" applyAlignment="0" applyProtection="0"/>
    <xf numFmtId="179" fontId="23" fillId="0" borderId="0" applyFont="0" applyFill="0" applyBorder="0" applyAlignment="0" applyProtection="0"/>
    <xf numFmtId="174" fontId="23" fillId="0" borderId="0" applyFont="0" applyFill="0" applyBorder="0" applyAlignment="0" applyProtection="0"/>
    <xf numFmtId="237" fontId="40" fillId="0" borderId="0" applyFont="0" applyFill="0" applyBorder="0" applyAlignment="0" applyProtection="0"/>
    <xf numFmtId="172" fontId="23" fillId="0" borderId="0" applyFont="0" applyFill="0" applyBorder="0" applyAlignment="0" applyProtection="0"/>
    <xf numFmtId="42" fontId="40" fillId="0" borderId="0" applyFont="0" applyFill="0" applyBorder="0" applyAlignment="0" applyProtection="0"/>
    <xf numFmtId="237" fontId="40" fillId="0" borderId="0" applyFont="0" applyFill="0" applyBorder="0" applyAlignment="0" applyProtection="0"/>
    <xf numFmtId="174" fontId="23" fillId="0" borderId="0" applyFont="0" applyFill="0" applyBorder="0" applyAlignment="0" applyProtection="0"/>
    <xf numFmtId="236" fontId="40" fillId="0" borderId="0" applyFont="0" applyFill="0" applyBorder="0" applyAlignment="0" applyProtection="0"/>
    <xf numFmtId="172" fontId="23" fillId="0" borderId="0" applyFont="0" applyFill="0" applyBorder="0" applyAlignment="0" applyProtection="0"/>
    <xf numFmtId="174" fontId="23" fillId="0" borderId="0" applyFont="0" applyFill="0" applyBorder="0" applyAlignment="0" applyProtection="0"/>
    <xf numFmtId="236" fontId="40" fillId="0" borderId="0" applyFont="0" applyFill="0" applyBorder="0" applyAlignment="0" applyProtection="0"/>
    <xf numFmtId="237" fontId="40" fillId="0" borderId="0" applyFont="0" applyFill="0" applyBorder="0" applyAlignment="0" applyProtection="0"/>
    <xf numFmtId="172" fontId="23" fillId="0" borderId="0" applyFont="0" applyFill="0" applyBorder="0" applyAlignment="0" applyProtection="0"/>
    <xf numFmtId="179" fontId="23" fillId="0" borderId="0" applyFont="0" applyFill="0" applyBorder="0" applyAlignment="0" applyProtection="0"/>
    <xf numFmtId="172" fontId="23" fillId="0" borderId="0" applyFont="0" applyFill="0" applyBorder="0" applyAlignment="0" applyProtection="0"/>
    <xf numFmtId="236" fontId="40" fillId="0" borderId="0" applyFont="0" applyFill="0" applyBorder="0" applyAlignment="0" applyProtection="0"/>
    <xf numFmtId="237" fontId="40" fillId="0" borderId="0" applyFont="0" applyFill="0" applyBorder="0" applyAlignment="0" applyProtection="0"/>
    <xf numFmtId="179" fontId="23" fillId="0" borderId="0" applyFont="0" applyFill="0" applyBorder="0" applyAlignment="0" applyProtection="0"/>
    <xf numFmtId="174" fontId="23" fillId="0" borderId="0" applyFont="0" applyFill="0" applyBorder="0" applyAlignment="0" applyProtection="0"/>
    <xf numFmtId="0" fontId="39" fillId="0" borderId="0" applyNumberFormat="0" applyFill="0" applyBorder="0" applyAlignment="0" applyProtection="0"/>
    <xf numFmtId="212" fontId="42" fillId="0" borderId="0" applyFont="0" applyFill="0" applyBorder="0" applyAlignment="0" applyProtection="0"/>
    <xf numFmtId="232" fontId="43" fillId="0" borderId="0" applyFont="0" applyFill="0" applyBorder="0" applyAlignment="0" applyProtection="0"/>
    <xf numFmtId="6" fontId="34" fillId="0" borderId="0" applyFont="0" applyFill="0" applyBorder="0" applyAlignment="0" applyProtection="0"/>
    <xf numFmtId="180" fontId="11" fillId="0" borderId="0" applyFont="0" applyFill="0" applyBorder="0" applyAlignment="0" applyProtection="0"/>
    <xf numFmtId="179" fontId="11" fillId="0" borderId="0" applyFont="0" applyFill="0" applyBorder="0" applyAlignment="0" applyProtection="0"/>
    <xf numFmtId="6" fontId="34" fillId="0" borderId="0" applyFont="0" applyFill="0" applyBorder="0" applyAlignment="0" applyProtection="0"/>
    <xf numFmtId="180" fontId="11" fillId="0" borderId="0" applyFont="0" applyFill="0" applyBorder="0" applyAlignment="0" applyProtection="0"/>
    <xf numFmtId="182" fontId="44" fillId="0" borderId="0" applyFont="0" applyFill="0" applyBorder="0" applyAlignment="0" applyProtection="0"/>
    <xf numFmtId="181" fontId="44" fillId="0" borderId="0" applyFont="0" applyFill="0" applyBorder="0" applyAlignment="0" applyProtection="0"/>
    <xf numFmtId="229" fontId="39" fillId="0" borderId="0" applyFont="0" applyFill="0" applyBorder="0" applyAlignment="0" applyProtection="0"/>
    <xf numFmtId="181" fontId="45" fillId="0" borderId="0" applyFont="0" applyFill="0" applyBorder="0" applyAlignment="0" applyProtection="0"/>
    <xf numFmtId="0" fontId="46" fillId="0" borderId="0"/>
    <xf numFmtId="0" fontId="47" fillId="0" borderId="0"/>
    <xf numFmtId="1" fontId="48" fillId="0" borderId="1" applyBorder="0" applyAlignment="0">
      <alignment horizontal="center"/>
    </xf>
    <xf numFmtId="0" fontId="49" fillId="0" borderId="0"/>
    <xf numFmtId="3" fontId="25" fillId="0" borderId="1"/>
    <xf numFmtId="3" fontId="25" fillId="0" borderId="1"/>
    <xf numFmtId="212" fontId="42" fillId="0" borderId="0" applyFont="0" applyFill="0" applyBorder="0" applyAlignment="0" applyProtection="0"/>
    <xf numFmtId="0" fontId="50" fillId="2" borderId="0"/>
    <xf numFmtId="0" fontId="50" fillId="2" borderId="0"/>
    <xf numFmtId="0" fontId="51" fillId="2" borderId="0"/>
    <xf numFmtId="0" fontId="50" fillId="2" borderId="0"/>
    <xf numFmtId="0" fontId="50" fillId="2" borderId="0"/>
    <xf numFmtId="0" fontId="51" fillId="2" borderId="0"/>
    <xf numFmtId="0" fontId="52" fillId="0" borderId="4" applyFont="0" applyAlignment="0">
      <alignment horizontal="left"/>
    </xf>
    <xf numFmtId="0" fontId="51" fillId="2" borderId="0"/>
    <xf numFmtId="0" fontId="51" fillId="2" borderId="0"/>
    <xf numFmtId="0" fontId="51" fillId="2" borderId="0"/>
    <xf numFmtId="0" fontId="51" fillId="2" borderId="0"/>
    <xf numFmtId="0" fontId="51" fillId="2" borderId="0"/>
    <xf numFmtId="0" fontId="50" fillId="2" borderId="0"/>
    <xf numFmtId="0" fontId="51" fillId="2" borderId="0"/>
    <xf numFmtId="0" fontId="51" fillId="2" borderId="0"/>
    <xf numFmtId="0" fontId="50" fillId="2" borderId="0"/>
    <xf numFmtId="0" fontId="50" fillId="2" borderId="0"/>
    <xf numFmtId="0" fontId="51" fillId="2" borderId="0"/>
    <xf numFmtId="0" fontId="50" fillId="2" borderId="0"/>
    <xf numFmtId="0" fontId="50" fillId="2" borderId="0"/>
    <xf numFmtId="0" fontId="51" fillId="2" borderId="0"/>
    <xf numFmtId="0" fontId="50" fillId="2" borderId="0"/>
    <xf numFmtId="0" fontId="50" fillId="2" borderId="0"/>
    <xf numFmtId="0" fontId="51" fillId="2" borderId="0"/>
    <xf numFmtId="0" fontId="50" fillId="2" borderId="0"/>
    <xf numFmtId="0" fontId="50" fillId="2" borderId="0"/>
    <xf numFmtId="0" fontId="50" fillId="2" borderId="0"/>
    <xf numFmtId="0" fontId="51" fillId="2" borderId="0"/>
    <xf numFmtId="0" fontId="51" fillId="2" borderId="0"/>
    <xf numFmtId="0" fontId="51" fillId="2" borderId="0"/>
    <xf numFmtId="0" fontId="50" fillId="2" borderId="0"/>
    <xf numFmtId="0" fontId="51" fillId="2" borderId="0"/>
    <xf numFmtId="0" fontId="51"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1" fillId="2" borderId="0"/>
    <xf numFmtId="0" fontId="50" fillId="2" borderId="0"/>
    <xf numFmtId="0" fontId="50" fillId="2" borderId="0"/>
    <xf numFmtId="0" fontId="51" fillId="2" borderId="0"/>
    <xf numFmtId="0" fontId="50" fillId="2" borderId="0"/>
    <xf numFmtId="0" fontId="50" fillId="2" borderId="0"/>
    <xf numFmtId="0" fontId="51"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1" fillId="2" borderId="0"/>
    <xf numFmtId="0" fontId="51" fillId="2" borderId="0"/>
    <xf numFmtId="0" fontId="50" fillId="2" borderId="0"/>
    <xf numFmtId="0" fontId="50" fillId="2" borderId="0"/>
    <xf numFmtId="0" fontId="51" fillId="2" borderId="0"/>
    <xf numFmtId="0" fontId="50" fillId="2" borderId="0"/>
    <xf numFmtId="0" fontId="50" fillId="2" borderId="0"/>
    <xf numFmtId="0" fontId="51" fillId="2" borderId="0"/>
    <xf numFmtId="0" fontId="51" fillId="2" borderId="0"/>
    <xf numFmtId="0" fontId="50" fillId="2" borderId="0"/>
    <xf numFmtId="0" fontId="51" fillId="2" borderId="0"/>
    <xf numFmtId="0" fontId="50" fillId="2" borderId="0"/>
    <xf numFmtId="0" fontId="51" fillId="2" borderId="0"/>
    <xf numFmtId="0" fontId="24" fillId="2" borderId="0"/>
    <xf numFmtId="0" fontId="51" fillId="2" borderId="0"/>
    <xf numFmtId="0" fontId="52" fillId="0" borderId="4" applyFont="0" applyAlignment="0">
      <alignment horizontal="left"/>
    </xf>
    <xf numFmtId="0" fontId="50" fillId="2" borderId="0"/>
    <xf numFmtId="0" fontId="50" fillId="2" borderId="0"/>
    <xf numFmtId="0" fontId="50" fillId="2" borderId="0"/>
    <xf numFmtId="0" fontId="50" fillId="2" borderId="0"/>
    <xf numFmtId="0" fontId="51" fillId="2" borderId="0"/>
    <xf numFmtId="0" fontId="51" fillId="2" borderId="0"/>
    <xf numFmtId="0" fontId="51" fillId="2" borderId="0"/>
    <xf numFmtId="0" fontId="50" fillId="2" borderId="0"/>
    <xf numFmtId="0" fontId="51" fillId="2" borderId="0"/>
    <xf numFmtId="0" fontId="51" fillId="2" borderId="0"/>
    <xf numFmtId="0" fontId="50" fillId="2" borderId="0"/>
    <xf numFmtId="0" fontId="50" fillId="2" borderId="0"/>
    <xf numFmtId="0" fontId="51" fillId="2" borderId="0"/>
    <xf numFmtId="0" fontId="50" fillId="2" borderId="0"/>
    <xf numFmtId="0" fontId="51" fillId="2" borderId="0"/>
    <xf numFmtId="0" fontId="51" fillId="2" borderId="0"/>
    <xf numFmtId="0" fontId="50" fillId="2" borderId="0"/>
    <xf numFmtId="0" fontId="51" fillId="2" borderId="0"/>
    <xf numFmtId="0" fontId="51" fillId="2" borderId="0"/>
    <xf numFmtId="0" fontId="51" fillId="2" borderId="0"/>
    <xf numFmtId="0" fontId="50" fillId="2" borderId="0"/>
    <xf numFmtId="0" fontId="51" fillId="2" borderId="0"/>
    <xf numFmtId="0" fontId="51" fillId="2" borderId="0"/>
    <xf numFmtId="0" fontId="51" fillId="2" borderId="0"/>
    <xf numFmtId="0" fontId="50" fillId="2" borderId="0"/>
    <xf numFmtId="0" fontId="50" fillId="2" borderId="0"/>
    <xf numFmtId="0" fontId="51" fillId="2" borderId="0"/>
    <xf numFmtId="0" fontId="51" fillId="2" borderId="0"/>
    <xf numFmtId="0" fontId="50" fillId="2" borderId="0"/>
    <xf numFmtId="0" fontId="51" fillId="2" borderId="0"/>
    <xf numFmtId="0" fontId="50" fillId="2" borderId="0"/>
    <xf numFmtId="0" fontId="51" fillId="2" borderId="0"/>
    <xf numFmtId="0" fontId="50" fillId="2" borderId="0"/>
    <xf numFmtId="0" fontId="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2" fillId="0" borderId="4" applyFont="0" applyAlignment="0">
      <alignment horizontal="left"/>
    </xf>
    <xf numFmtId="0" fontId="50" fillId="2" borderId="0"/>
    <xf numFmtId="0" fontId="50" fillId="2" borderId="0"/>
    <xf numFmtId="0" fontId="50" fillId="2" borderId="0"/>
    <xf numFmtId="0" fontId="51" fillId="2" borderId="0"/>
    <xf numFmtId="0" fontId="50" fillId="2" borderId="0"/>
    <xf numFmtId="0" fontId="50" fillId="2" borderId="0"/>
    <xf numFmtId="0" fontId="50" fillId="2" borderId="0"/>
    <xf numFmtId="0" fontId="50" fillId="2" borderId="0"/>
    <xf numFmtId="0" fontId="51" fillId="2" borderId="0"/>
    <xf numFmtId="0" fontId="51" fillId="2" borderId="0"/>
    <xf numFmtId="0" fontId="51" fillId="2" borderId="0"/>
    <xf numFmtId="0" fontId="51" fillId="2" borderId="0"/>
    <xf numFmtId="0" fontId="51" fillId="2" borderId="0"/>
    <xf numFmtId="0" fontId="52" fillId="0" borderId="4" applyFont="0" applyAlignment="0">
      <alignment horizontal="left"/>
    </xf>
    <xf numFmtId="0" fontId="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0" fillId="3" borderId="0"/>
    <xf numFmtId="0" fontId="51" fillId="2" borderId="0"/>
    <xf numFmtId="0" fontId="51" fillId="2" borderId="0"/>
    <xf numFmtId="0" fontId="51" fillId="2" borderId="0"/>
    <xf numFmtId="0" fontId="50" fillId="3" borderId="0"/>
    <xf numFmtId="0" fontId="51" fillId="2" borderId="0"/>
    <xf numFmtId="0" fontId="50" fillId="2" borderId="0"/>
    <xf numFmtId="0" fontId="50" fillId="2" borderId="0"/>
    <xf numFmtId="0" fontId="50" fillId="2" borderId="0"/>
    <xf numFmtId="0" fontId="51" fillId="2" borderId="0"/>
    <xf numFmtId="0" fontId="50" fillId="2" borderId="0"/>
    <xf numFmtId="0" fontId="50" fillId="2" borderId="0"/>
    <xf numFmtId="0" fontId="50" fillId="2" borderId="0"/>
    <xf numFmtId="0" fontId="51" fillId="2" borderId="0"/>
    <xf numFmtId="0" fontId="50" fillId="2" borderId="0"/>
    <xf numFmtId="0" fontId="50" fillId="2" borderId="0"/>
    <xf numFmtId="0" fontId="50" fillId="2" borderId="0"/>
    <xf numFmtId="0" fontId="50" fillId="2" borderId="0"/>
    <xf numFmtId="0" fontId="51" fillId="2" borderId="0"/>
    <xf numFmtId="0" fontId="51" fillId="2" borderId="0"/>
    <xf numFmtId="0" fontId="50" fillId="2" borderId="0"/>
    <xf numFmtId="0" fontId="50" fillId="2" borderId="0"/>
    <xf numFmtId="0" fontId="50" fillId="2" borderId="0"/>
    <xf numFmtId="0" fontId="51" fillId="2" borderId="0"/>
    <xf numFmtId="0" fontId="51" fillId="2" borderId="0"/>
    <xf numFmtId="0" fontId="50" fillId="2" borderId="0"/>
    <xf numFmtId="0" fontId="50" fillId="2" borderId="0"/>
    <xf numFmtId="0" fontId="50" fillId="2" borderId="0"/>
    <xf numFmtId="0" fontId="51" fillId="2" borderId="0"/>
    <xf numFmtId="0" fontId="51" fillId="2" borderId="0"/>
    <xf numFmtId="0" fontId="50" fillId="2" borderId="0"/>
    <xf numFmtId="0" fontId="50" fillId="2" borderId="0"/>
    <xf numFmtId="0" fontId="51" fillId="2" borderId="0"/>
    <xf numFmtId="0" fontId="50" fillId="2" borderId="0"/>
    <xf numFmtId="0" fontId="50" fillId="2" borderId="0"/>
    <xf numFmtId="0" fontId="51" fillId="2" borderId="0"/>
    <xf numFmtId="0" fontId="50" fillId="2" borderId="0"/>
    <xf numFmtId="0" fontId="50" fillId="2" borderId="0"/>
    <xf numFmtId="0" fontId="50" fillId="3" borderId="0"/>
    <xf numFmtId="0" fontId="50" fillId="3" borderId="0"/>
    <xf numFmtId="0" fontId="50" fillId="2" borderId="0"/>
    <xf numFmtId="0" fontId="50" fillId="2" borderId="0"/>
    <xf numFmtId="0" fontId="50" fillId="2" borderId="0"/>
    <xf numFmtId="0" fontId="51" fillId="2" borderId="0"/>
    <xf numFmtId="0" fontId="50" fillId="2" borderId="0"/>
    <xf numFmtId="0" fontId="51" fillId="2" borderId="0"/>
    <xf numFmtId="0" fontId="51" fillId="2" borderId="0"/>
    <xf numFmtId="0" fontId="51" fillId="2" borderId="0"/>
    <xf numFmtId="0" fontId="51" fillId="2" borderId="0"/>
    <xf numFmtId="0" fontId="50" fillId="2" borderId="0"/>
    <xf numFmtId="0" fontId="50" fillId="2" borderId="0"/>
    <xf numFmtId="0" fontId="50" fillId="2" borderId="0"/>
    <xf numFmtId="0" fontId="50" fillId="2" borderId="0"/>
    <xf numFmtId="0" fontId="50" fillId="2" borderId="0"/>
    <xf numFmtId="0" fontId="51" fillId="2" borderId="0"/>
    <xf numFmtId="0" fontId="51" fillId="2" borderId="0"/>
    <xf numFmtId="0" fontId="51" fillId="2" borderId="0"/>
    <xf numFmtId="0" fontId="50" fillId="2" borderId="0"/>
    <xf numFmtId="0" fontId="51" fillId="2" borderId="0"/>
    <xf numFmtId="0" fontId="53" fillId="0" borderId="1" applyNumberFormat="0" applyFont="0" applyBorder="0">
      <alignment horizontal="left" indent="2"/>
    </xf>
    <xf numFmtId="0" fontId="53" fillId="0" borderId="1" applyNumberFormat="0" applyFont="0" applyBorder="0">
      <alignment horizontal="left" indent="2"/>
    </xf>
    <xf numFmtId="0" fontId="50" fillId="2" borderId="0"/>
    <xf numFmtId="0" fontId="50" fillId="2" borderId="0"/>
    <xf numFmtId="0" fontId="53" fillId="0" borderId="1" applyNumberFormat="0" applyFont="0" applyBorder="0">
      <alignment horizontal="left" indent="2"/>
    </xf>
    <xf numFmtId="0" fontId="53" fillId="0" borderId="1" applyNumberFormat="0" applyFont="0" applyBorder="0">
      <alignment horizontal="left" indent="2"/>
    </xf>
    <xf numFmtId="0" fontId="53" fillId="0" borderId="1" applyNumberFormat="0" applyFont="0" applyBorder="0">
      <alignment horizontal="left" indent="2"/>
    </xf>
    <xf numFmtId="0" fontId="50" fillId="2" borderId="0"/>
    <xf numFmtId="0" fontId="53" fillId="0" borderId="1" applyNumberFormat="0" applyFont="0" applyBorder="0">
      <alignment horizontal="left" indent="2"/>
    </xf>
    <xf numFmtId="0" fontId="53" fillId="0" borderId="1" applyNumberFormat="0" applyFont="0" applyBorder="0">
      <alignment horizontal="left" indent="2"/>
    </xf>
    <xf numFmtId="0" fontId="50" fillId="2" borderId="0"/>
    <xf numFmtId="0" fontId="50" fillId="2" borderId="0"/>
    <xf numFmtId="0" fontId="50" fillId="2" borderId="0"/>
    <xf numFmtId="0" fontId="53" fillId="0" borderId="1" applyNumberFormat="0" applyFont="0" applyBorder="0">
      <alignment horizontal="left" indent="2"/>
    </xf>
    <xf numFmtId="9" fontId="54" fillId="0" borderId="0" applyFont="0" applyFill="0" applyBorder="0" applyAlignment="0" applyProtection="0"/>
    <xf numFmtId="9" fontId="55" fillId="0" borderId="0" applyFont="0" applyFill="0" applyBorder="0" applyAlignment="0" applyProtection="0"/>
    <xf numFmtId="9" fontId="56" fillId="0" borderId="0" applyBorder="0" applyAlignment="0" applyProtection="0"/>
    <xf numFmtId="0" fontId="57" fillId="2" borderId="0"/>
    <xf numFmtId="0" fontId="57" fillId="2" borderId="0"/>
    <xf numFmtId="0" fontId="57" fillId="2" borderId="0"/>
    <xf numFmtId="0" fontId="51" fillId="2" borderId="0"/>
    <xf numFmtId="0" fontId="57" fillId="2" borderId="0"/>
    <xf numFmtId="0" fontId="57" fillId="2" borderId="0"/>
    <xf numFmtId="0" fontId="51" fillId="2" borderId="0"/>
    <xf numFmtId="0" fontId="51" fillId="2" borderId="0"/>
    <xf numFmtId="0" fontId="51" fillId="2" borderId="0"/>
    <xf numFmtId="0" fontId="51" fillId="2" borderId="0"/>
    <xf numFmtId="0" fontId="51" fillId="2" borderId="0"/>
    <xf numFmtId="0" fontId="51" fillId="2" borderId="0"/>
    <xf numFmtId="0" fontId="57" fillId="2" borderId="0"/>
    <xf numFmtId="0" fontId="51" fillId="2" borderId="0"/>
    <xf numFmtId="0" fontId="51" fillId="2" borderId="0"/>
    <xf numFmtId="0" fontId="57" fillId="2" borderId="0"/>
    <xf numFmtId="0" fontId="57" fillId="2" borderId="0"/>
    <xf numFmtId="0" fontId="51" fillId="2" borderId="0"/>
    <xf numFmtId="0" fontId="57" fillId="2" borderId="0"/>
    <xf numFmtId="0" fontId="57" fillId="2" borderId="0"/>
    <xf numFmtId="0" fontId="51" fillId="2" borderId="0"/>
    <xf numFmtId="0" fontId="57" fillId="2" borderId="0"/>
    <xf numFmtId="0" fontId="57" fillId="2" borderId="0"/>
    <xf numFmtId="0" fontId="51" fillId="2" borderId="0"/>
    <xf numFmtId="0" fontId="57" fillId="2" borderId="0"/>
    <xf numFmtId="0" fontId="57" fillId="2" borderId="0"/>
    <xf numFmtId="0" fontId="57" fillId="2" borderId="0"/>
    <xf numFmtId="0" fontId="51" fillId="2" borderId="0"/>
    <xf numFmtId="0" fontId="51" fillId="2" borderId="0"/>
    <xf numFmtId="0" fontId="51" fillId="2" borderId="0"/>
    <xf numFmtId="0" fontId="57" fillId="2" borderId="0"/>
    <xf numFmtId="0" fontId="51" fillId="2" borderId="0"/>
    <xf numFmtId="0" fontId="51" fillId="2" borderId="0"/>
    <xf numFmtId="0" fontId="57" fillId="2" borderId="0"/>
    <xf numFmtId="0" fontId="57" fillId="2" borderId="0"/>
    <xf numFmtId="0" fontId="57" fillId="2" borderId="0"/>
    <xf numFmtId="0" fontId="57" fillId="2" borderId="0"/>
    <xf numFmtId="0" fontId="57" fillId="2" borderId="0"/>
    <xf numFmtId="0" fontId="57" fillId="2" borderId="0"/>
    <xf numFmtId="0" fontId="57" fillId="2" borderId="0"/>
    <xf numFmtId="0" fontId="51" fillId="2" borderId="0"/>
    <xf numFmtId="0" fontId="57" fillId="2" borderId="0"/>
    <xf numFmtId="0" fontId="57" fillId="2" borderId="0"/>
    <xf numFmtId="0" fontId="51" fillId="2" borderId="0"/>
    <xf numFmtId="0" fontId="57" fillId="2" borderId="0"/>
    <xf numFmtId="0" fontId="57" fillId="2" borderId="0"/>
    <xf numFmtId="0" fontId="51" fillId="2" borderId="0"/>
    <xf numFmtId="0" fontId="57" fillId="2" borderId="0"/>
    <xf numFmtId="0" fontId="57" fillId="2" borderId="0"/>
    <xf numFmtId="0" fontId="57" fillId="2" borderId="0"/>
    <xf numFmtId="0" fontId="57" fillId="2" borderId="0"/>
    <xf numFmtId="0" fontId="57" fillId="2" borderId="0"/>
    <xf numFmtId="0" fontId="57" fillId="2" borderId="0"/>
    <xf numFmtId="0" fontId="57" fillId="2" borderId="0"/>
    <xf numFmtId="0" fontId="51" fillId="2" borderId="0"/>
    <xf numFmtId="0" fontId="51" fillId="2" borderId="0"/>
    <xf numFmtId="0" fontId="57" fillId="2" borderId="0"/>
    <xf numFmtId="0" fontId="57" fillId="2" borderId="0"/>
    <xf numFmtId="0" fontId="51" fillId="2" borderId="0"/>
    <xf numFmtId="0" fontId="57" fillId="2" borderId="0"/>
    <xf numFmtId="0" fontId="57" fillId="2" borderId="0"/>
    <xf numFmtId="0" fontId="51" fillId="2" borderId="0"/>
    <xf numFmtId="0" fontId="51" fillId="2" borderId="0"/>
    <xf numFmtId="0" fontId="57" fillId="2" borderId="0"/>
    <xf numFmtId="0" fontId="51" fillId="2" borderId="0"/>
    <xf numFmtId="0" fontId="57" fillId="2" borderId="0"/>
    <xf numFmtId="0" fontId="51" fillId="2" borderId="0"/>
    <xf numFmtId="0" fontId="24" fillId="2" borderId="0"/>
    <xf numFmtId="0" fontId="51" fillId="2" borderId="0"/>
    <xf numFmtId="0" fontId="57" fillId="2" borderId="0"/>
    <xf numFmtId="0" fontId="57" fillId="2" borderId="0"/>
    <xf numFmtId="0" fontId="57" fillId="2" borderId="0"/>
    <xf numFmtId="0" fontId="51" fillId="2" borderId="0"/>
    <xf numFmtId="0" fontId="51" fillId="2" borderId="0"/>
    <xf numFmtId="0" fontId="51" fillId="2" borderId="0"/>
    <xf numFmtId="0" fontId="57" fillId="2" borderId="0"/>
    <xf numFmtId="0" fontId="51" fillId="2" borderId="0"/>
    <xf numFmtId="0" fontId="51" fillId="2" borderId="0"/>
    <xf numFmtId="0" fontId="57" fillId="2" borderId="0"/>
    <xf numFmtId="0" fontId="57" fillId="2" borderId="0"/>
    <xf numFmtId="0" fontId="51" fillId="2" borderId="0"/>
    <xf numFmtId="0" fontId="57" fillId="2" borderId="0"/>
    <xf numFmtId="0" fontId="51" fillId="2" borderId="0"/>
    <xf numFmtId="0" fontId="51" fillId="2" borderId="0"/>
    <xf numFmtId="0" fontId="57" fillId="2" borderId="0"/>
    <xf numFmtId="0" fontId="51" fillId="2" borderId="0"/>
    <xf numFmtId="0" fontId="51" fillId="2" borderId="0"/>
    <xf numFmtId="0" fontId="51" fillId="2" borderId="0"/>
    <xf numFmtId="0" fontId="57" fillId="2" borderId="0"/>
    <xf numFmtId="0" fontId="51" fillId="2" borderId="0"/>
    <xf numFmtId="0" fontId="51" fillId="2" borderId="0"/>
    <xf numFmtId="0" fontId="51" fillId="2" borderId="0"/>
    <xf numFmtId="0" fontId="57" fillId="2" borderId="0"/>
    <xf numFmtId="0" fontId="57" fillId="2" borderId="0"/>
    <xf numFmtId="0" fontId="51" fillId="2" borderId="0"/>
    <xf numFmtId="0" fontId="51" fillId="2" borderId="0"/>
    <xf numFmtId="0" fontId="57" fillId="2" borderId="0"/>
    <xf numFmtId="0" fontId="51" fillId="2" borderId="0"/>
    <xf numFmtId="0" fontId="57" fillId="2" borderId="0"/>
    <xf numFmtId="0" fontId="51" fillId="2" borderId="0"/>
    <xf numFmtId="0" fontId="57" fillId="2" borderId="0"/>
    <xf numFmtId="0" fontId="57" fillId="2" borderId="0"/>
    <xf numFmtId="0" fontId="51" fillId="2" borderId="0"/>
    <xf numFmtId="0" fontId="51" fillId="2" borderId="0"/>
    <xf numFmtId="0" fontId="51" fillId="2" borderId="0"/>
    <xf numFmtId="0" fontId="51" fillId="2" borderId="0"/>
    <xf numFmtId="0" fontId="51" fillId="2" borderId="0"/>
    <xf numFmtId="0" fontId="51" fillId="2" borderId="0"/>
    <xf numFmtId="0" fontId="57" fillId="2" borderId="0"/>
    <xf numFmtId="0" fontId="57" fillId="2" borderId="0"/>
    <xf numFmtId="0" fontId="57" fillId="2" borderId="0"/>
    <xf numFmtId="0" fontId="51" fillId="2" borderId="0"/>
    <xf numFmtId="0" fontId="57" fillId="2" borderId="0"/>
    <xf numFmtId="0" fontId="57" fillId="2" borderId="0"/>
    <xf numFmtId="0" fontId="57" fillId="2" borderId="0"/>
    <xf numFmtId="0" fontId="57" fillId="2" borderId="0"/>
    <xf numFmtId="0" fontId="51" fillId="2" borderId="0"/>
    <xf numFmtId="0" fontId="51" fillId="2" borderId="0"/>
    <xf numFmtId="0" fontId="51" fillId="2" borderId="0"/>
    <xf numFmtId="0" fontId="51" fillId="2" borderId="0"/>
    <xf numFmtId="0" fontId="51" fillId="2" borderId="0"/>
    <xf numFmtId="0" fontId="57"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7" fillId="3" borderId="0"/>
    <xf numFmtId="0" fontId="51" fillId="2" borderId="0"/>
    <xf numFmtId="0" fontId="51" fillId="2" borderId="0"/>
    <xf numFmtId="0" fontId="51" fillId="2" borderId="0"/>
    <xf numFmtId="0" fontId="57" fillId="3" borderId="0"/>
    <xf numFmtId="0" fontId="51" fillId="2" borderId="0"/>
    <xf numFmtId="0" fontId="57" fillId="2" borderId="0"/>
    <xf numFmtId="0" fontId="57" fillId="2" borderId="0"/>
    <xf numFmtId="0" fontId="57" fillId="2" borderId="0"/>
    <xf numFmtId="0" fontId="51" fillId="2" borderId="0"/>
    <xf numFmtId="0" fontId="57" fillId="2" borderId="0"/>
    <xf numFmtId="0" fontId="57" fillId="2" borderId="0"/>
    <xf numFmtId="0" fontId="57" fillId="2" borderId="0"/>
    <xf numFmtId="0" fontId="51" fillId="2" borderId="0"/>
    <xf numFmtId="0" fontId="57" fillId="2" borderId="0"/>
    <xf numFmtId="0" fontId="57" fillId="2" borderId="0"/>
    <xf numFmtId="0" fontId="57" fillId="2" borderId="0"/>
    <xf numFmtId="0" fontId="57" fillId="2" borderId="0"/>
    <xf numFmtId="0" fontId="51" fillId="2" borderId="0"/>
    <xf numFmtId="0" fontId="51" fillId="2" borderId="0"/>
    <xf numFmtId="0" fontId="57" fillId="2" borderId="0"/>
    <xf numFmtId="0" fontId="57" fillId="2" borderId="0"/>
    <xf numFmtId="0" fontId="57" fillId="2" borderId="0"/>
    <xf numFmtId="0" fontId="51" fillId="2" borderId="0"/>
    <xf numFmtId="0" fontId="51" fillId="2" borderId="0"/>
    <xf numFmtId="0" fontId="57" fillId="2" borderId="0"/>
    <xf numFmtId="0" fontId="57" fillId="2" borderId="0"/>
    <xf numFmtId="0" fontId="57" fillId="2" borderId="0"/>
    <xf numFmtId="0" fontId="51" fillId="2" borderId="0"/>
    <xf numFmtId="0" fontId="51" fillId="2" borderId="0"/>
    <xf numFmtId="0" fontId="57" fillId="2" borderId="0"/>
    <xf numFmtId="0" fontId="57" fillId="2" borderId="0"/>
    <xf numFmtId="0" fontId="51" fillId="2" borderId="0"/>
    <xf numFmtId="0" fontId="57" fillId="2" borderId="0"/>
    <xf numFmtId="0" fontId="57" fillId="2" borderId="0"/>
    <xf numFmtId="0" fontId="51" fillId="2" borderId="0"/>
    <xf numFmtId="0" fontId="57" fillId="2" borderId="0"/>
    <xf numFmtId="0" fontId="57" fillId="2" borderId="0"/>
    <xf numFmtId="0" fontId="57" fillId="3" borderId="0"/>
    <xf numFmtId="0" fontId="57" fillId="3" borderId="0"/>
    <xf numFmtId="0" fontId="57" fillId="2" borderId="0"/>
    <xf numFmtId="0" fontId="57" fillId="2" borderId="0"/>
    <xf numFmtId="0" fontId="57" fillId="2" borderId="0"/>
    <xf numFmtId="0" fontId="51" fillId="2" borderId="0"/>
    <xf numFmtId="0" fontId="57" fillId="2" borderId="0"/>
    <xf numFmtId="0" fontId="51" fillId="2" borderId="0"/>
    <xf numFmtId="0" fontId="51" fillId="2" borderId="0"/>
    <xf numFmtId="0" fontId="51" fillId="2" borderId="0"/>
    <xf numFmtId="0" fontId="51" fillId="2" borderId="0"/>
    <xf numFmtId="0" fontId="57" fillId="2" borderId="0"/>
    <xf numFmtId="0" fontId="57" fillId="2" borderId="0"/>
    <xf numFmtId="0" fontId="57" fillId="2" borderId="0"/>
    <xf numFmtId="0" fontId="57" fillId="2" borderId="0"/>
    <xf numFmtId="0" fontId="57" fillId="2" borderId="0"/>
    <xf numFmtId="0" fontId="51" fillId="2" borderId="0"/>
    <xf numFmtId="0" fontId="51" fillId="2" borderId="0"/>
    <xf numFmtId="0" fontId="51" fillId="2" borderId="0"/>
    <xf numFmtId="0" fontId="57" fillId="2" borderId="0"/>
    <xf numFmtId="0" fontId="51" fillId="2" borderId="0"/>
    <xf numFmtId="0" fontId="53" fillId="0" borderId="1" applyNumberFormat="0" applyFont="0" applyBorder="0" applyAlignment="0">
      <alignment horizontal="center"/>
    </xf>
    <xf numFmtId="0" fontId="53" fillId="0" borderId="1" applyNumberFormat="0" applyFont="0" applyBorder="0" applyAlignment="0">
      <alignment horizontal="center"/>
    </xf>
    <xf numFmtId="0" fontId="57" fillId="2" borderId="0"/>
    <xf numFmtId="0" fontId="57" fillId="2" borderId="0"/>
    <xf numFmtId="0" fontId="53" fillId="0" borderId="1" applyNumberFormat="0" applyFont="0" applyBorder="0" applyAlignment="0">
      <alignment horizontal="center"/>
    </xf>
    <xf numFmtId="0" fontId="53" fillId="0" borderId="1" applyNumberFormat="0" applyFont="0" applyBorder="0" applyAlignment="0">
      <alignment horizontal="center"/>
    </xf>
    <xf numFmtId="0" fontId="53" fillId="0" borderId="1" applyNumberFormat="0" applyFont="0" applyBorder="0" applyAlignment="0">
      <alignment horizontal="center"/>
    </xf>
    <xf numFmtId="0" fontId="57" fillId="2" borderId="0"/>
    <xf numFmtId="0" fontId="53" fillId="0" borderId="1" applyNumberFormat="0" applyFont="0" applyBorder="0" applyAlignment="0">
      <alignment horizontal="center"/>
    </xf>
    <xf numFmtId="0" fontId="53" fillId="0" borderId="1" applyNumberFormat="0" applyFont="0" applyBorder="0" applyAlignment="0">
      <alignment horizontal="center"/>
    </xf>
    <xf numFmtId="0" fontId="57" fillId="2" borderId="0"/>
    <xf numFmtId="0" fontId="57" fillId="2" borderId="0"/>
    <xf numFmtId="0" fontId="57" fillId="2" borderId="0"/>
    <xf numFmtId="0" fontId="53" fillId="0" borderId="1" applyNumberFormat="0" applyFont="0" applyBorder="0" applyAlignment="0">
      <alignment horizontal="center"/>
    </xf>
    <xf numFmtId="0" fontId="24" fillId="0" borderId="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6" borderId="0" applyNumberFormat="0" applyBorder="0" applyAlignment="0" applyProtection="0"/>
    <xf numFmtId="0" fontId="59" fillId="2" borderId="0"/>
    <xf numFmtId="0" fontId="59" fillId="2" borderId="0"/>
    <xf numFmtId="0" fontId="59" fillId="2" borderId="0"/>
    <xf numFmtId="0" fontId="51" fillId="2" borderId="0"/>
    <xf numFmtId="0" fontId="59" fillId="2" borderId="0"/>
    <xf numFmtId="0" fontId="59" fillId="2" borderId="0"/>
    <xf numFmtId="0" fontId="51" fillId="2" borderId="0"/>
    <xf numFmtId="0" fontId="51" fillId="2" borderId="0"/>
    <xf numFmtId="0" fontId="51" fillId="2" borderId="0"/>
    <xf numFmtId="0" fontId="51" fillId="2" borderId="0"/>
    <xf numFmtId="0" fontId="51" fillId="2" borderId="0"/>
    <xf numFmtId="0" fontId="51" fillId="2" borderId="0"/>
    <xf numFmtId="0" fontId="59" fillId="2" borderId="0"/>
    <xf numFmtId="0" fontId="51" fillId="2" borderId="0"/>
    <xf numFmtId="0" fontId="51" fillId="2" borderId="0"/>
    <xf numFmtId="0" fontId="59" fillId="2" borderId="0"/>
    <xf numFmtId="0" fontId="59" fillId="2" borderId="0"/>
    <xf numFmtId="0" fontId="51" fillId="2" borderId="0"/>
    <xf numFmtId="0" fontId="59" fillId="2" borderId="0"/>
    <xf numFmtId="0" fontId="59" fillId="2" borderId="0"/>
    <xf numFmtId="0" fontId="51" fillId="2" borderId="0"/>
    <xf numFmtId="0" fontId="59" fillId="2" borderId="0"/>
    <xf numFmtId="0" fontId="59" fillId="2" borderId="0"/>
    <xf numFmtId="0" fontId="51" fillId="2" borderId="0"/>
    <xf numFmtId="0" fontId="59" fillId="2" borderId="0"/>
    <xf numFmtId="0" fontId="59" fillId="2" borderId="0"/>
    <xf numFmtId="0" fontId="59" fillId="2" borderId="0"/>
    <xf numFmtId="0" fontId="51" fillId="2" borderId="0"/>
    <xf numFmtId="0" fontId="51" fillId="2" borderId="0"/>
    <xf numFmtId="0" fontId="51" fillId="2" borderId="0"/>
    <xf numFmtId="0" fontId="59" fillId="2" borderId="0"/>
    <xf numFmtId="0" fontId="51" fillId="2" borderId="0"/>
    <xf numFmtId="0" fontId="51"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1" fillId="2" borderId="0"/>
    <xf numFmtId="0" fontId="59" fillId="2" borderId="0"/>
    <xf numFmtId="0" fontId="59" fillId="2" borderId="0"/>
    <xf numFmtId="0" fontId="51" fillId="2" borderId="0"/>
    <xf numFmtId="0" fontId="59" fillId="2" borderId="0"/>
    <xf numFmtId="0" fontId="59" fillId="2" borderId="0"/>
    <xf numFmtId="0" fontId="51"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1" fillId="2" borderId="0"/>
    <xf numFmtId="0" fontId="51" fillId="2" borderId="0"/>
    <xf numFmtId="0" fontId="59" fillId="2" borderId="0"/>
    <xf numFmtId="0" fontId="59" fillId="2" borderId="0"/>
    <xf numFmtId="0" fontId="51" fillId="2" borderId="0"/>
    <xf numFmtId="0" fontId="59" fillId="2" borderId="0"/>
    <xf numFmtId="0" fontId="59" fillId="2" borderId="0"/>
    <xf numFmtId="0" fontId="51" fillId="2" borderId="0"/>
    <xf numFmtId="0" fontId="51" fillId="2" borderId="0"/>
    <xf numFmtId="0" fontId="59" fillId="2" borderId="0"/>
    <xf numFmtId="0" fontId="51" fillId="2" borderId="0"/>
    <xf numFmtId="0" fontId="59" fillId="2" borderId="0"/>
    <xf numFmtId="0" fontId="51" fillId="2" borderId="0"/>
    <xf numFmtId="0" fontId="24" fillId="2" borderId="0"/>
    <xf numFmtId="0" fontId="51" fillId="2" borderId="0"/>
    <xf numFmtId="0" fontId="59" fillId="2" borderId="0"/>
    <xf numFmtId="0" fontId="59" fillId="2" borderId="0"/>
    <xf numFmtId="0" fontId="59" fillId="2" borderId="0"/>
    <xf numFmtId="0" fontId="51" fillId="2" borderId="0"/>
    <xf numFmtId="0" fontId="51" fillId="2" borderId="0"/>
    <xf numFmtId="0" fontId="51" fillId="2" borderId="0"/>
    <xf numFmtId="0" fontId="59" fillId="2" borderId="0"/>
    <xf numFmtId="0" fontId="51" fillId="2" borderId="0"/>
    <xf numFmtId="0" fontId="51" fillId="2" borderId="0"/>
    <xf numFmtId="0" fontId="59" fillId="2" borderId="0"/>
    <xf numFmtId="0" fontId="59" fillId="2" borderId="0"/>
    <xf numFmtId="0" fontId="51" fillId="2" borderId="0"/>
    <xf numFmtId="0" fontId="59" fillId="2" borderId="0"/>
    <xf numFmtId="0" fontId="51" fillId="2" borderId="0"/>
    <xf numFmtId="0" fontId="51" fillId="2" borderId="0"/>
    <xf numFmtId="0" fontId="59" fillId="2" borderId="0"/>
    <xf numFmtId="0" fontId="51" fillId="2" borderId="0"/>
    <xf numFmtId="0" fontId="51" fillId="2" borderId="0"/>
    <xf numFmtId="0" fontId="51" fillId="2" borderId="0"/>
    <xf numFmtId="0" fontId="59" fillId="2" borderId="0"/>
    <xf numFmtId="0" fontId="51" fillId="2" borderId="0"/>
    <xf numFmtId="0" fontId="51" fillId="2" borderId="0"/>
    <xf numFmtId="0" fontId="51" fillId="2" borderId="0"/>
    <xf numFmtId="0" fontId="59" fillId="2" borderId="0"/>
    <xf numFmtId="0" fontId="59" fillId="2" borderId="0"/>
    <xf numFmtId="0" fontId="51" fillId="2" borderId="0"/>
    <xf numFmtId="0" fontId="51" fillId="2" borderId="0"/>
    <xf numFmtId="0" fontId="59" fillId="2" borderId="0"/>
    <xf numFmtId="0" fontId="51" fillId="2" borderId="0"/>
    <xf numFmtId="0" fontId="59" fillId="2" borderId="0"/>
    <xf numFmtId="0" fontId="51" fillId="2" borderId="0"/>
    <xf numFmtId="0" fontId="59" fillId="2" borderId="0"/>
    <xf numFmtId="0" fontId="59" fillId="2" borderId="0"/>
    <xf numFmtId="0" fontId="51" fillId="2" borderId="0"/>
    <xf numFmtId="0" fontId="51" fillId="2" borderId="0"/>
    <xf numFmtId="0" fontId="51" fillId="2" borderId="0"/>
    <xf numFmtId="0" fontId="51" fillId="2" borderId="0"/>
    <xf numFmtId="0" fontId="51" fillId="2" borderId="0"/>
    <xf numFmtId="0" fontId="51" fillId="2" borderId="0"/>
    <xf numFmtId="0" fontId="59" fillId="2" borderId="0"/>
    <xf numFmtId="0" fontId="59" fillId="2" borderId="0"/>
    <xf numFmtId="0" fontId="59" fillId="2" borderId="0"/>
    <xf numFmtId="0" fontId="51" fillId="2" borderId="0"/>
    <xf numFmtId="0" fontId="59" fillId="2" borderId="0"/>
    <xf numFmtId="0" fontId="59" fillId="2" borderId="0"/>
    <xf numFmtId="0" fontId="59" fillId="2" borderId="0"/>
    <xf numFmtId="0" fontId="59" fillId="2" borderId="0"/>
    <xf numFmtId="0" fontId="51" fillId="2" borderId="0"/>
    <xf numFmtId="0" fontId="51" fillId="2" borderId="0"/>
    <xf numFmtId="0" fontId="51" fillId="2" borderId="0"/>
    <xf numFmtId="0" fontId="51" fillId="2" borderId="0"/>
    <xf numFmtId="0" fontId="51" fillId="2" borderId="0"/>
    <xf numFmtId="0" fontId="59"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9" fillId="3" borderId="0"/>
    <xf numFmtId="0" fontId="51" fillId="2" borderId="0"/>
    <xf numFmtId="0" fontId="51" fillId="2" borderId="0"/>
    <xf numFmtId="0" fontId="51" fillId="2" borderId="0"/>
    <xf numFmtId="0" fontId="59" fillId="3" borderId="0"/>
    <xf numFmtId="0" fontId="51" fillId="2" borderId="0"/>
    <xf numFmtId="0" fontId="59" fillId="2" borderId="0"/>
    <xf numFmtId="0" fontId="59" fillId="2" borderId="0"/>
    <xf numFmtId="0" fontId="59" fillId="2" borderId="0"/>
    <xf numFmtId="0" fontId="51" fillId="2" borderId="0"/>
    <xf numFmtId="0" fontId="59" fillId="2" borderId="0"/>
    <xf numFmtId="0" fontId="59" fillId="2" borderId="0"/>
    <xf numFmtId="0" fontId="59" fillId="2" borderId="0"/>
    <xf numFmtId="0" fontId="51" fillId="2" borderId="0"/>
    <xf numFmtId="0" fontId="59" fillId="2" borderId="0"/>
    <xf numFmtId="0" fontId="59" fillId="2" borderId="0"/>
    <xf numFmtId="0" fontId="59" fillId="2" borderId="0"/>
    <xf numFmtId="0" fontId="59" fillId="2" borderId="0"/>
    <xf numFmtId="0" fontId="51" fillId="2" borderId="0"/>
    <xf numFmtId="0" fontId="51" fillId="2" borderId="0"/>
    <xf numFmtId="0" fontId="59" fillId="2" borderId="0"/>
    <xf numFmtId="0" fontId="59" fillId="2" borderId="0"/>
    <xf numFmtId="0" fontId="59" fillId="2" borderId="0"/>
    <xf numFmtId="0" fontId="51" fillId="2" borderId="0"/>
    <xf numFmtId="0" fontId="51" fillId="2" borderId="0"/>
    <xf numFmtId="0" fontId="59" fillId="2" borderId="0"/>
    <xf numFmtId="0" fontId="59" fillId="2" borderId="0"/>
    <xf numFmtId="0" fontId="59" fillId="2" borderId="0"/>
    <xf numFmtId="0" fontId="51" fillId="2" borderId="0"/>
    <xf numFmtId="0" fontId="51" fillId="2" borderId="0"/>
    <xf numFmtId="0" fontId="59" fillId="2" borderId="0"/>
    <xf numFmtId="0" fontId="59" fillId="2" borderId="0"/>
    <xf numFmtId="0" fontId="51" fillId="2" borderId="0"/>
    <xf numFmtId="0" fontId="59" fillId="2" borderId="0"/>
    <xf numFmtId="0" fontId="59" fillId="2" borderId="0"/>
    <xf numFmtId="0" fontId="51" fillId="2" borderId="0"/>
    <xf numFmtId="0" fontId="59" fillId="2" borderId="0"/>
    <xf numFmtId="0" fontId="59" fillId="2" borderId="0"/>
    <xf numFmtId="0" fontId="59" fillId="3" borderId="0"/>
    <xf numFmtId="0" fontId="59" fillId="3" borderId="0"/>
    <xf numFmtId="0" fontId="59" fillId="2" borderId="0"/>
    <xf numFmtId="0" fontId="59" fillId="2" borderId="0"/>
    <xf numFmtId="0" fontId="59" fillId="2" borderId="0"/>
    <xf numFmtId="0" fontId="51" fillId="2" borderId="0"/>
    <xf numFmtId="0" fontId="59" fillId="2" borderId="0"/>
    <xf numFmtId="0" fontId="51" fillId="2" borderId="0"/>
    <xf numFmtId="0" fontId="51" fillId="2" borderId="0"/>
    <xf numFmtId="0" fontId="51" fillId="2" borderId="0"/>
    <xf numFmtId="0" fontId="51" fillId="2" borderId="0"/>
    <xf numFmtId="0" fontId="59" fillId="2" borderId="0"/>
    <xf numFmtId="0" fontId="59" fillId="2" borderId="0"/>
    <xf numFmtId="0" fontId="59" fillId="2" borderId="0"/>
    <xf numFmtId="0" fontId="59" fillId="2" borderId="0"/>
    <xf numFmtId="0" fontId="51" fillId="2" borderId="0"/>
    <xf numFmtId="0" fontId="51" fillId="2" borderId="0"/>
    <xf numFmtId="0" fontId="51" fillId="2" borderId="0"/>
    <xf numFmtId="0" fontId="59" fillId="2" borderId="0"/>
    <xf numFmtId="0" fontId="51" fillId="2" borderId="0"/>
    <xf numFmtId="0" fontId="60"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60" fillId="0" borderId="0">
      <alignment wrapText="1"/>
    </xf>
    <xf numFmtId="0" fontId="51" fillId="0" borderId="0">
      <alignment wrapText="1"/>
    </xf>
    <xf numFmtId="0" fontId="60" fillId="0" borderId="0">
      <alignment wrapText="1"/>
    </xf>
    <xf numFmtId="0" fontId="51" fillId="0" borderId="0">
      <alignment wrapText="1"/>
    </xf>
    <xf numFmtId="0" fontId="24"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51" fillId="0" borderId="0">
      <alignment wrapText="1"/>
    </xf>
    <xf numFmtId="0" fontId="51"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60" fillId="0" borderId="0">
      <alignment wrapText="1"/>
    </xf>
    <xf numFmtId="0" fontId="51"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60"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60" fillId="0" borderId="0">
      <alignment wrapText="1"/>
    </xf>
    <xf numFmtId="0" fontId="51" fillId="0" borderId="0">
      <alignment wrapText="1"/>
    </xf>
    <xf numFmtId="0" fontId="60" fillId="0" borderId="0">
      <alignment wrapText="1"/>
    </xf>
    <xf numFmtId="0" fontId="51"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51" fillId="0" borderId="0">
      <alignment wrapText="1"/>
    </xf>
    <xf numFmtId="0" fontId="51" fillId="0" borderId="0">
      <alignment wrapText="1"/>
    </xf>
    <xf numFmtId="0" fontId="51" fillId="0" borderId="0">
      <alignment wrapText="1"/>
    </xf>
    <xf numFmtId="0" fontId="60" fillId="0" borderId="0">
      <alignment wrapText="1"/>
    </xf>
    <xf numFmtId="0" fontId="51" fillId="0" borderId="0">
      <alignment wrapText="1"/>
    </xf>
    <xf numFmtId="0" fontId="58" fillId="8" borderId="0" applyNumberFormat="0" applyBorder="0" applyAlignment="0" applyProtection="0"/>
    <xf numFmtId="0" fontId="58" fillId="5"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8" borderId="0" applyNumberFormat="0" applyBorder="0" applyAlignment="0" applyProtection="0"/>
    <xf numFmtId="0" fontId="58" fillId="6" borderId="0" applyNumberFormat="0" applyBorder="0" applyAlignment="0" applyProtection="0"/>
    <xf numFmtId="175" fontId="61" fillId="0" borderId="5" applyNumberFormat="0" applyFont="0" applyBorder="0" applyAlignment="0">
      <alignment horizontal="center" vertical="center"/>
    </xf>
    <xf numFmtId="0" fontId="24" fillId="0" borderId="0"/>
    <xf numFmtId="0" fontId="62" fillId="8"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0" borderId="0" applyNumberFormat="0" applyBorder="0" applyAlignment="0" applyProtection="0"/>
    <xf numFmtId="0" fontId="62" fillId="8" borderId="0" applyNumberFormat="0" applyBorder="0" applyAlignment="0" applyProtection="0"/>
    <xf numFmtId="0" fontId="62" fillId="5" borderId="0" applyNumberFormat="0" applyBorder="0" applyAlignment="0" applyProtection="0"/>
    <xf numFmtId="0" fontId="36" fillId="0" borderId="0" applyFont="0" applyFill="0" applyBorder="0" applyAlignment="0" applyProtection="0"/>
    <xf numFmtId="0" fontId="37" fillId="0" borderId="0" applyFont="0" applyFill="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4" fillId="15" borderId="0" applyNumberFormat="0" applyBorder="0" applyAlignment="0" applyProtection="0"/>
    <xf numFmtId="0" fontId="62" fillId="11"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2" fillId="12"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64" fillId="17" borderId="0" applyNumberFormat="0" applyBorder="0" applyAlignment="0" applyProtection="0"/>
    <xf numFmtId="0" fontId="62" fillId="20" borderId="0" applyNumberFormat="0" applyBorder="0" applyAlignment="0" applyProtection="0"/>
    <xf numFmtId="0" fontId="63" fillId="14"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14" borderId="0" applyNumberFormat="0" applyBorder="0" applyAlignment="0" applyProtection="0"/>
    <xf numFmtId="0" fontId="64" fillId="15" borderId="0" applyNumberFormat="0" applyBorder="0" applyAlignment="0" applyProtection="0"/>
    <xf numFmtId="0" fontId="62" fillId="23" borderId="0" applyNumberFormat="0" applyBorder="0" applyAlignment="0" applyProtection="0"/>
    <xf numFmtId="0" fontId="63" fillId="16"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218" fontId="65" fillId="0" borderId="0" applyFont="0" applyFill="0" applyBorder="0" applyAlignment="0" applyProtection="0"/>
    <xf numFmtId="0" fontId="66" fillId="0" borderId="0" applyFont="0" applyFill="0" applyBorder="0" applyAlignment="0" applyProtection="0"/>
    <xf numFmtId="212" fontId="67" fillId="0" borderId="0" applyFont="0" applyFill="0" applyBorder="0" applyAlignment="0" applyProtection="0"/>
    <xf numFmtId="219" fontId="65" fillId="0" borderId="0" applyFont="0" applyFill="0" applyBorder="0" applyAlignment="0" applyProtection="0"/>
    <xf numFmtId="0" fontId="66" fillId="0" borderId="0" applyFont="0" applyFill="0" applyBorder="0" applyAlignment="0" applyProtection="0"/>
    <xf numFmtId="238" fontId="1" fillId="0" borderId="0" applyFont="0" applyFill="0" applyBorder="0" applyAlignment="0" applyProtection="0"/>
    <xf numFmtId="0" fontId="68" fillId="0" borderId="6" applyFont="0" applyFill="0" applyBorder="0" applyAlignment="0" applyProtection="0">
      <alignment horizontal="center" vertical="center"/>
    </xf>
    <xf numFmtId="0" fontId="69" fillId="0" borderId="0">
      <alignment horizontal="center" wrapText="1"/>
      <protection locked="0"/>
    </xf>
    <xf numFmtId="167" fontId="70" fillId="0" borderId="0" applyFont="0" applyFill="0" applyBorder="0" applyAlignment="0" applyProtection="0"/>
    <xf numFmtId="0" fontId="66" fillId="0" borderId="0" applyFont="0" applyFill="0" applyBorder="0" applyAlignment="0" applyProtection="0"/>
    <xf numFmtId="167" fontId="70" fillId="0" borderId="0" applyFont="0" applyFill="0" applyBorder="0" applyAlignment="0" applyProtection="0"/>
    <xf numFmtId="168" fontId="70" fillId="0" borderId="0" applyFont="0" applyFill="0" applyBorder="0" applyAlignment="0" applyProtection="0"/>
    <xf numFmtId="0" fontId="66" fillId="0" borderId="0" applyFont="0" applyFill="0" applyBorder="0" applyAlignment="0" applyProtection="0"/>
    <xf numFmtId="168" fontId="70" fillId="0" borderId="0" applyFont="0" applyFill="0" applyBorder="0" applyAlignment="0" applyProtection="0"/>
    <xf numFmtId="179" fontId="23" fillId="0" borderId="0" applyFont="0" applyFill="0" applyBorder="0" applyAlignment="0" applyProtection="0"/>
    <xf numFmtId="0" fontId="71" fillId="25" borderId="0" applyNumberFormat="0" applyBorder="0" applyAlignment="0" applyProtection="0"/>
    <xf numFmtId="0" fontId="72" fillId="0" borderId="0"/>
    <xf numFmtId="0" fontId="73" fillId="0" borderId="0" applyNumberFormat="0" applyFill="0" applyBorder="0" applyAlignment="0" applyProtection="0"/>
    <xf numFmtId="0" fontId="74" fillId="0" borderId="0"/>
    <xf numFmtId="0" fontId="1" fillId="0" borderId="0"/>
    <xf numFmtId="0" fontId="75" fillId="0" borderId="0"/>
    <xf numFmtId="0" fontId="76" fillId="0" borderId="0"/>
    <xf numFmtId="0" fontId="51" fillId="0" borderId="0"/>
    <xf numFmtId="176" fontId="1" fillId="0" borderId="0" applyFill="0" applyBorder="0" applyAlignment="0"/>
    <xf numFmtId="219" fontId="1" fillId="0" borderId="0" applyFill="0" applyBorder="0" applyAlignment="0"/>
    <xf numFmtId="177" fontId="31" fillId="0" borderId="0" applyFill="0" applyBorder="0" applyAlignment="0"/>
    <xf numFmtId="186" fontId="31" fillId="0" borderId="0" applyFill="0" applyBorder="0" applyAlignment="0"/>
    <xf numFmtId="220"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77" fillId="26" borderId="7" applyNumberFormat="0" applyAlignment="0" applyProtection="0"/>
    <xf numFmtId="0" fontId="78" fillId="0" borderId="0"/>
    <xf numFmtId="202" fontId="79" fillId="0" borderId="3" applyBorder="0"/>
    <xf numFmtId="202" fontId="80" fillId="0" borderId="4">
      <protection locked="0"/>
    </xf>
    <xf numFmtId="216" fontId="40" fillId="0" borderId="0" applyFont="0" applyFill="0" applyBorder="0" applyAlignment="0" applyProtection="0"/>
    <xf numFmtId="205" fontId="81" fillId="0" borderId="4"/>
    <xf numFmtId="0" fontId="82" fillId="27" borderId="8" applyNumberFormat="0" applyAlignment="0" applyProtection="0"/>
    <xf numFmtId="175" fontId="83" fillId="0" borderId="0" applyFont="0" applyFill="0" applyBorder="0" applyAlignment="0" applyProtection="0"/>
    <xf numFmtId="43" fontId="1" fillId="0" borderId="0" applyFont="0" applyFill="0" applyBorder="0" applyAlignment="0" applyProtection="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8" fontId="1" fillId="0" borderId="0" applyFont="0" applyFill="0" applyBorder="0" applyAlignment="0" applyProtection="0"/>
    <xf numFmtId="189" fontId="84" fillId="0" borderId="0"/>
    <xf numFmtId="3" fontId="31" fillId="0" borderId="0" applyFont="0" applyFill="0" applyBorder="0" applyAlignment="0" applyProtection="0"/>
    <xf numFmtId="0" fontId="85" fillId="0" borderId="0" applyNumberFormat="0" applyAlignment="0">
      <alignment horizontal="left"/>
    </xf>
    <xf numFmtId="165" fontId="86" fillId="0" borderId="0" applyFont="0" applyFill="0" applyBorder="0" applyAlignment="0" applyProtection="0"/>
    <xf numFmtId="166" fontId="87" fillId="0" borderId="0" applyFont="0" applyFill="0" applyBorder="0" applyAlignment="0" applyProtection="0"/>
    <xf numFmtId="233" fontId="43" fillId="0" borderId="0" applyFont="0" applyFill="0" applyBorder="0" applyAlignment="0" applyProtection="0"/>
    <xf numFmtId="174" fontId="11" fillId="0" borderId="0" applyFont="0" applyFill="0" applyBorder="0" applyAlignment="0" applyProtection="0"/>
    <xf numFmtId="210" fontId="88" fillId="0" borderId="0">
      <protection locked="0"/>
    </xf>
    <xf numFmtId="209" fontId="88" fillId="0" borderId="0">
      <protection locked="0"/>
    </xf>
    <xf numFmtId="211" fontId="89" fillId="0" borderId="9">
      <protection locked="0"/>
    </xf>
    <xf numFmtId="208" fontId="88" fillId="0" borderId="0">
      <protection locked="0"/>
    </xf>
    <xf numFmtId="207" fontId="88" fillId="0" borderId="0">
      <protection locked="0"/>
    </xf>
    <xf numFmtId="208" fontId="88" fillId="0" borderId="0" applyNumberFormat="0">
      <protection locked="0"/>
    </xf>
    <xf numFmtId="208" fontId="88" fillId="0" borderId="0">
      <protection locked="0"/>
    </xf>
    <xf numFmtId="202" fontId="90" fillId="0" borderId="2"/>
    <xf numFmtId="206" fontId="90" fillId="0" borderId="2"/>
    <xf numFmtId="219" fontId="1" fillId="0" borderId="0" applyFont="0" applyFill="0" applyBorder="0" applyAlignment="0" applyProtection="0"/>
    <xf numFmtId="178" fontId="31" fillId="0" borderId="0" applyFont="0" applyFill="0" applyBorder="0" applyAlignment="0" applyProtection="0"/>
    <xf numFmtId="187" fontId="84" fillId="0" borderId="0"/>
    <xf numFmtId="202" fontId="27" fillId="0" borderId="2">
      <alignment horizontal="center"/>
      <protection hidden="1"/>
    </xf>
    <xf numFmtId="204" fontId="91" fillId="0" borderId="2">
      <alignment horizontal="center"/>
      <protection hidden="1"/>
    </xf>
    <xf numFmtId="2" fontId="27" fillId="0" borderId="2">
      <alignment horizontal="center"/>
      <protection hidden="1"/>
    </xf>
    <xf numFmtId="0" fontId="31" fillId="0" borderId="0" applyFont="0" applyFill="0" applyBorder="0" applyAlignment="0" applyProtection="0"/>
    <xf numFmtId="14" fontId="92" fillId="0" borderId="0" applyFill="0" applyBorder="0" applyAlignment="0"/>
    <xf numFmtId="172" fontId="1" fillId="0" borderId="0" applyFont="0" applyFill="0" applyBorder="0" applyAlignment="0" applyProtection="0"/>
    <xf numFmtId="174" fontId="1" fillId="0" borderId="0" applyFont="0" applyFill="0" applyBorder="0" applyAlignment="0" applyProtection="0"/>
    <xf numFmtId="231" fontId="43" fillId="0" borderId="0" applyFont="0" applyFill="0" applyBorder="0" applyAlignment="0" applyProtection="0"/>
    <xf numFmtId="224" fontId="31" fillId="0" borderId="0" applyFont="0" applyFill="0" applyBorder="0" applyAlignment="0" applyProtection="0"/>
    <xf numFmtId="188" fontId="84" fillId="0" borderId="0"/>
    <xf numFmtId="0" fontId="93" fillId="0" borderId="0">
      <alignment vertical="top" wrapText="1"/>
    </xf>
    <xf numFmtId="172" fontId="94" fillId="0" borderId="0" applyFont="0" applyFill="0" applyBorder="0" applyAlignment="0" applyProtection="0"/>
    <xf numFmtId="174" fontId="94" fillId="0" borderId="0" applyFont="0" applyFill="0" applyBorder="0" applyAlignment="0" applyProtection="0"/>
    <xf numFmtId="172" fontId="94" fillId="0" borderId="0" applyFont="0" applyFill="0" applyBorder="0" applyAlignment="0" applyProtection="0"/>
    <xf numFmtId="41"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64" fontId="94" fillId="0" borderId="0" applyFont="0" applyFill="0" applyBorder="0" applyAlignment="0" applyProtection="0"/>
    <xf numFmtId="164" fontId="94" fillId="0" borderId="0" applyFont="0" applyFill="0" applyBorder="0" applyAlignment="0" applyProtection="0"/>
    <xf numFmtId="41"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3" fontId="94" fillId="0" borderId="0" applyFont="0" applyFill="0" applyBorder="0" applyAlignment="0" applyProtection="0"/>
    <xf numFmtId="3" fontId="95" fillId="0" borderId="0" applyFont="0" applyBorder="0" applyAlignment="0"/>
    <xf numFmtId="0" fontId="96" fillId="28" borderId="0" applyNumberFormat="0" applyBorder="0" applyAlignment="0" applyProtection="0"/>
    <xf numFmtId="0" fontId="96" fillId="29" borderId="0" applyNumberFormat="0" applyBorder="0" applyAlignment="0" applyProtection="0"/>
    <xf numFmtId="0" fontId="96" fillId="30" borderId="0" applyNumberFormat="0" applyBorder="0" applyAlignment="0" applyProtection="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97" fillId="0" borderId="0" applyNumberFormat="0" applyAlignment="0">
      <alignment horizontal="left"/>
    </xf>
    <xf numFmtId="194" fontId="41" fillId="0" borderId="0" applyFont="0" applyFill="0" applyBorder="0" applyAlignment="0" applyProtection="0"/>
    <xf numFmtId="0" fontId="98" fillId="0" borderId="0" applyNumberFormat="0" applyFill="0" applyBorder="0" applyAlignment="0" applyProtection="0"/>
    <xf numFmtId="3" fontId="95" fillId="0" borderId="0" applyFont="0" applyBorder="0" applyAlignment="0"/>
    <xf numFmtId="2" fontId="31"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Protection="0">
      <alignment vertical="center"/>
    </xf>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Alignment="0" applyProtection="0"/>
    <xf numFmtId="239" fontId="1" fillId="0" borderId="10" applyNumberFormat="0" applyFill="0" applyBorder="0" applyAlignment="0" applyProtection="0"/>
    <xf numFmtId="0" fontId="105" fillId="0" borderId="0" applyNumberFormat="0" applyFill="0" applyBorder="0" applyAlignment="0" applyProtection="0"/>
    <xf numFmtId="0" fontId="106" fillId="8" borderId="0" applyNumberFormat="0" applyBorder="0" applyAlignment="0" applyProtection="0"/>
    <xf numFmtId="38" fontId="12" fillId="2" borderId="0" applyNumberFormat="0" applyBorder="0" applyAlignment="0" applyProtection="0"/>
    <xf numFmtId="0" fontId="107" fillId="0" borderId="11" applyNumberFormat="0" applyFill="0" applyBorder="0" applyAlignment="0" applyProtection="0">
      <alignment horizontal="center" vertical="center"/>
    </xf>
    <xf numFmtId="0" fontId="108" fillId="0" borderId="0" applyNumberFormat="0" applyFont="0" applyBorder="0" applyAlignment="0">
      <alignment horizontal="left" vertical="center"/>
    </xf>
    <xf numFmtId="0" fontId="109" fillId="31" borderId="0"/>
    <xf numFmtId="0" fontId="78" fillId="0" borderId="0">
      <alignment horizontal="left"/>
    </xf>
    <xf numFmtId="0" fontId="110" fillId="0" borderId="12" applyNumberFormat="0" applyAlignment="0" applyProtection="0">
      <alignment horizontal="left" vertical="center"/>
    </xf>
    <xf numFmtId="0" fontId="110" fillId="0" borderId="13">
      <alignment horizontal="left" vertical="center"/>
    </xf>
    <xf numFmtId="0" fontId="111" fillId="0" borderId="14" applyNumberFormat="0" applyFill="0" applyAlignment="0" applyProtection="0"/>
    <xf numFmtId="0" fontId="112" fillId="0" borderId="15" applyNumberFormat="0" applyFill="0" applyAlignment="0" applyProtection="0"/>
    <xf numFmtId="0" fontId="113" fillId="0" borderId="16" applyNumberFormat="0" applyFill="0" applyAlignment="0" applyProtection="0"/>
    <xf numFmtId="0" fontId="113" fillId="0" borderId="0" applyNumberFormat="0" applyFill="0" applyBorder="0" applyAlignment="0" applyProtection="0"/>
    <xf numFmtId="0" fontId="114" fillId="0" borderId="0" applyProtection="0"/>
    <xf numFmtId="0" fontId="115" fillId="0" borderId="0" applyProtection="0"/>
    <xf numFmtId="0" fontId="116" fillId="0" borderId="17">
      <alignment horizontal="center"/>
    </xf>
    <xf numFmtId="0" fontId="116" fillId="0" borderId="0">
      <alignment horizontal="center"/>
    </xf>
    <xf numFmtId="169" fontId="117" fillId="32" borderId="1" applyNumberFormat="0" applyAlignment="0">
      <alignment horizontal="left" vertical="top"/>
    </xf>
    <xf numFmtId="191" fontId="68" fillId="0" borderId="0" applyFont="0" applyFill="0" applyBorder="0" applyAlignment="0" applyProtection="0">
      <alignment horizontal="center" vertical="center"/>
    </xf>
    <xf numFmtId="49" fontId="118" fillId="0" borderId="1">
      <alignment vertical="center"/>
    </xf>
    <xf numFmtId="0" fontId="119" fillId="0" borderId="0"/>
    <xf numFmtId="0" fontId="120" fillId="0" borderId="0" applyFont="0" applyFill="0" applyBorder="0" applyAlignment="0" applyProtection="0"/>
    <xf numFmtId="0" fontId="121" fillId="0" borderId="0" applyFont="0" applyFill="0" applyBorder="0" applyAlignment="0" applyProtection="0"/>
    <xf numFmtId="0" fontId="122" fillId="9" borderId="7" applyNumberFormat="0" applyAlignment="0" applyProtection="0"/>
    <xf numFmtId="10" fontId="12" fillId="33" borderId="1" applyNumberFormat="0" applyBorder="0" applyAlignment="0" applyProtection="0"/>
    <xf numFmtId="2" fontId="123" fillId="0" borderId="18" applyBorder="0"/>
    <xf numFmtId="0" fontId="95" fillId="0" borderId="0"/>
    <xf numFmtId="0" fontId="69" fillId="0" borderId="19">
      <alignment horizontal="centerContinuous"/>
    </xf>
    <xf numFmtId="0" fontId="124" fillId="0" borderId="0"/>
    <xf numFmtId="0" fontId="41" fillId="0" borderId="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25" fillId="0" borderId="20" applyNumberFormat="0" applyFill="0" applyAlignment="0" applyProtection="0"/>
    <xf numFmtId="202" fontId="12" fillId="0" borderId="3" applyFont="0"/>
    <xf numFmtId="3" fontId="1" fillId="0" borderId="21"/>
    <xf numFmtId="0" fontId="68" fillId="0" borderId="0" applyFont="0" applyFill="0" applyBorder="0" applyProtection="0">
      <alignment horizontal="center" vertical="center"/>
    </xf>
    <xf numFmtId="176" fontId="126" fillId="0" borderId="22" applyNumberFormat="0" applyFont="0" applyFill="0" applyBorder="0">
      <alignment horizontal="center"/>
    </xf>
    <xf numFmtId="38" fontId="41" fillId="0" borderId="0" applyFont="0" applyFill="0" applyBorder="0" applyAlignment="0" applyProtection="0"/>
    <xf numFmtId="4" fontId="127" fillId="0" borderId="0" applyFont="0" applyFill="0" applyBorder="0" applyAlignment="0" applyProtection="0"/>
    <xf numFmtId="222" fontId="1" fillId="0" borderId="0" applyFont="0" applyFill="0" applyBorder="0" applyAlignment="0" applyProtection="0"/>
    <xf numFmtId="170" fontId="1" fillId="0" borderId="0" applyFont="0" applyFill="0" applyBorder="0" applyAlignment="0" applyProtection="0"/>
    <xf numFmtId="164" fontId="128" fillId="0" borderId="0" applyFont="0" applyFill="0" applyBorder="0" applyAlignment="0" applyProtection="0"/>
    <xf numFmtId="165" fontId="128" fillId="0" borderId="0" applyFont="0" applyFill="0" applyBorder="0" applyAlignment="0" applyProtection="0"/>
    <xf numFmtId="0" fontId="78" fillId="0" borderId="17"/>
    <xf numFmtId="171" fontId="1" fillId="0" borderId="22"/>
    <xf numFmtId="0" fontId="31" fillId="0" borderId="0" applyFont="0" applyFill="0" applyBorder="0" applyAlignment="0" applyProtection="0"/>
    <xf numFmtId="0" fontId="31" fillId="0" borderId="0" applyFont="0" applyFill="0" applyBorder="0" applyAlignment="0" applyProtection="0"/>
    <xf numFmtId="42" fontId="128" fillId="0" borderId="0" applyFont="0" applyFill="0" applyBorder="0" applyAlignment="0" applyProtection="0"/>
    <xf numFmtId="44" fontId="128" fillId="0" borderId="0" applyFont="0" applyFill="0" applyBorder="0" applyAlignment="0" applyProtection="0"/>
    <xf numFmtId="0" fontId="129" fillId="0" borderId="0" applyNumberFormat="0" applyFont="0" applyFill="0" applyAlignment="0"/>
    <xf numFmtId="0" fontId="90" fillId="0" borderId="0">
      <alignment horizontal="justify" vertical="top"/>
    </xf>
    <xf numFmtId="0" fontId="130" fillId="0" borderId="23" applyNumberFormat="0" applyFont="0" applyFill="0" applyAlignment="0">
      <alignment horizontal="center" vertical="top"/>
    </xf>
    <xf numFmtId="0" fontId="131" fillId="9" borderId="0" applyNumberFormat="0" applyBorder="0" applyAlignment="0" applyProtection="0"/>
    <xf numFmtId="0" fontId="132" fillId="0" borderId="1"/>
    <xf numFmtId="0" fontId="133" fillId="0" borderId="0"/>
    <xf numFmtId="37" fontId="134" fillId="0" borderId="0"/>
    <xf numFmtId="185" fontId="135" fillId="0" borderId="0"/>
    <xf numFmtId="0" fontId="136" fillId="0" borderId="0"/>
    <xf numFmtId="0" fontId="209" fillId="0" borderId="0"/>
    <xf numFmtId="0" fontId="24" fillId="0" borderId="0"/>
    <xf numFmtId="0" fontId="95" fillId="0" borderId="0"/>
    <xf numFmtId="0" fontId="127" fillId="34" borderId="0"/>
    <xf numFmtId="0" fontId="94" fillId="0" borderId="0"/>
    <xf numFmtId="0" fontId="31" fillId="6" borderId="24" applyNumberFormat="0" applyFont="0" applyAlignment="0" applyProtection="0"/>
    <xf numFmtId="174" fontId="47" fillId="0" borderId="0" applyFont="0" applyFill="0" applyBorder="0" applyAlignment="0" applyProtection="0"/>
    <xf numFmtId="172" fontId="47" fillId="0" borderId="0" applyFont="0" applyFill="0" applyBorder="0" applyAlignment="0" applyProtection="0"/>
    <xf numFmtId="0" fontId="137" fillId="0" borderId="0" applyNumberFormat="0" applyFill="0" applyBorder="0" applyAlignment="0" applyProtection="0"/>
    <xf numFmtId="0" fontId="87" fillId="0" borderId="0" applyNumberFormat="0" applyFill="0" applyBorder="0" applyAlignment="0" applyProtection="0"/>
    <xf numFmtId="0" fontId="24" fillId="0" borderId="0" applyNumberFormat="0" applyFill="0" applyBorder="0" applyAlignment="0" applyProtection="0"/>
    <xf numFmtId="0" fontId="31" fillId="0" borderId="0" applyFont="0" applyFill="0" applyBorder="0" applyAlignment="0" applyProtection="0"/>
    <xf numFmtId="0" fontId="138" fillId="0" borderId="0"/>
    <xf numFmtId="0" fontId="139" fillId="26" borderId="25" applyNumberFormat="0" applyAlignment="0" applyProtection="0"/>
    <xf numFmtId="14" fontId="69" fillId="0" borderId="0">
      <alignment horizontal="center" wrapText="1"/>
      <protection locked="0"/>
    </xf>
    <xf numFmtId="220" fontId="1" fillId="0" borderId="0" applyFont="0" applyFill="0" applyBorder="0" applyAlignment="0" applyProtection="0"/>
    <xf numFmtId="223" fontId="1" fillId="0" borderId="0" applyFont="0" applyFill="0" applyBorder="0" applyAlignment="0" applyProtection="0"/>
    <xf numFmtId="10" fontId="1" fillId="0" borderId="0" applyFont="0" applyFill="0" applyBorder="0" applyAlignment="0" applyProtection="0"/>
    <xf numFmtId="9" fontId="41" fillId="0" borderId="26" applyNumberFormat="0" applyBorder="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40" fillId="0" borderId="0"/>
    <xf numFmtId="0" fontId="38" fillId="0" borderId="0" applyNumberFormat="0" applyFont="0" applyFill="0" applyBorder="0" applyAlignment="0" applyProtection="0">
      <alignment horizontal="left"/>
    </xf>
    <xf numFmtId="0" fontId="141" fillId="0" borderId="17">
      <alignment horizontal="center"/>
    </xf>
    <xf numFmtId="0" fontId="142" fillId="35" borderId="0" applyNumberFormat="0" applyFont="0" applyBorder="0" applyAlignment="0">
      <alignment horizontal="center"/>
    </xf>
    <xf numFmtId="14" fontId="143" fillId="0" borderId="0" applyNumberFormat="0" applyFill="0" applyBorder="0" applyAlignment="0" applyProtection="0">
      <alignment horizontal="left"/>
    </xf>
    <xf numFmtId="0" fontId="24" fillId="0" borderId="0" applyNumberFormat="0" applyFill="0" applyBorder="0" applyAlignment="0" applyProtection="0"/>
    <xf numFmtId="4" fontId="144" fillId="36" borderId="27" applyNumberFormat="0" applyProtection="0">
      <alignment vertical="center"/>
    </xf>
    <xf numFmtId="4" fontId="145" fillId="36" borderId="27" applyNumberFormat="0" applyProtection="0">
      <alignment vertical="center"/>
    </xf>
    <xf numFmtId="4" fontId="146" fillId="36" borderId="27" applyNumberFormat="0" applyProtection="0">
      <alignment horizontal="left" vertical="center" indent="1"/>
    </xf>
    <xf numFmtId="4" fontId="146" fillId="37" borderId="0" applyNumberFormat="0" applyProtection="0">
      <alignment horizontal="left" vertical="center" indent="1"/>
    </xf>
    <xf numFmtId="4" fontId="146" fillId="38" borderId="27" applyNumberFormat="0" applyProtection="0">
      <alignment horizontal="right" vertical="center"/>
    </xf>
    <xf numFmtId="4" fontId="146" fillId="39" borderId="27" applyNumberFormat="0" applyProtection="0">
      <alignment horizontal="right" vertical="center"/>
    </xf>
    <xf numFmtId="4" fontId="146" fillId="40" borderId="27" applyNumberFormat="0" applyProtection="0">
      <alignment horizontal="right" vertical="center"/>
    </xf>
    <xf numFmtId="4" fontId="146" fillId="41" borderId="27" applyNumberFormat="0" applyProtection="0">
      <alignment horizontal="right" vertical="center"/>
    </xf>
    <xf numFmtId="4" fontId="146" fillId="42" borderId="27" applyNumberFormat="0" applyProtection="0">
      <alignment horizontal="right" vertical="center"/>
    </xf>
    <xf numFmtId="4" fontId="146" fillId="43" borderId="27" applyNumberFormat="0" applyProtection="0">
      <alignment horizontal="right" vertical="center"/>
    </xf>
    <xf numFmtId="4" fontId="146" fillId="44" borderId="27" applyNumberFormat="0" applyProtection="0">
      <alignment horizontal="right" vertical="center"/>
    </xf>
    <xf numFmtId="4" fontId="146" fillId="45" borderId="27" applyNumberFormat="0" applyProtection="0">
      <alignment horizontal="right" vertical="center"/>
    </xf>
    <xf numFmtId="4" fontId="146" fillId="46" borderId="27" applyNumberFormat="0" applyProtection="0">
      <alignment horizontal="right" vertical="center"/>
    </xf>
    <xf numFmtId="4" fontId="144" fillId="47" borderId="28" applyNumberFormat="0" applyProtection="0">
      <alignment horizontal="left" vertical="center" indent="1"/>
    </xf>
    <xf numFmtId="4" fontId="144" fillId="48" borderId="0" applyNumberFormat="0" applyProtection="0">
      <alignment horizontal="left" vertical="center" indent="1"/>
    </xf>
    <xf numFmtId="4" fontId="144" fillId="37" borderId="0" applyNumberFormat="0" applyProtection="0">
      <alignment horizontal="left" vertical="center" indent="1"/>
    </xf>
    <xf numFmtId="4" fontId="146" fillId="48" borderId="27" applyNumberFormat="0" applyProtection="0">
      <alignment horizontal="right" vertical="center"/>
    </xf>
    <xf numFmtId="4" fontId="147" fillId="48" borderId="0" applyNumberFormat="0" applyProtection="0">
      <alignment horizontal="left" vertical="center" indent="1"/>
    </xf>
    <xf numFmtId="4" fontId="147" fillId="37" borderId="0" applyNumberFormat="0" applyProtection="0">
      <alignment horizontal="left" vertical="center" indent="1"/>
    </xf>
    <xf numFmtId="4" fontId="146" fillId="49" borderId="27" applyNumberFormat="0" applyProtection="0">
      <alignment vertical="center"/>
    </xf>
    <xf numFmtId="4" fontId="148" fillId="49" borderId="27" applyNumberFormat="0" applyProtection="0">
      <alignment vertical="center"/>
    </xf>
    <xf numFmtId="4" fontId="144" fillId="48" borderId="29" applyNumberFormat="0" applyProtection="0">
      <alignment horizontal="left" vertical="center" indent="1"/>
    </xf>
    <xf numFmtId="4" fontId="146" fillId="49" borderId="27" applyNumberFormat="0" applyProtection="0">
      <alignment horizontal="right" vertical="center"/>
    </xf>
    <xf numFmtId="4" fontId="148" fillId="49" borderId="27" applyNumberFormat="0" applyProtection="0">
      <alignment horizontal="right" vertical="center"/>
    </xf>
    <xf numFmtId="4" fontId="144" fillId="48" borderId="27" applyNumberFormat="0" applyProtection="0">
      <alignment horizontal="left" vertical="center" indent="1"/>
    </xf>
    <xf numFmtId="4" fontId="149" fillId="32" borderId="29" applyNumberFormat="0" applyProtection="0">
      <alignment horizontal="left" vertical="center" indent="1"/>
    </xf>
    <xf numFmtId="4" fontId="150" fillId="49" borderId="27" applyNumberFormat="0" applyProtection="0">
      <alignment horizontal="right" vertical="center"/>
    </xf>
    <xf numFmtId="0" fontId="16" fillId="0" borderId="0">
      <alignment vertical="center"/>
    </xf>
    <xf numFmtId="235" fontId="151" fillId="0" borderId="0" applyFont="0" applyFill="0" applyBorder="0" applyAlignment="0" applyProtection="0"/>
    <xf numFmtId="0" fontId="142" fillId="1" borderId="13" applyNumberFormat="0" applyFont="0" applyAlignment="0">
      <alignment horizontal="center"/>
    </xf>
    <xf numFmtId="0" fontId="152" fillId="0" borderId="0" applyNumberFormat="0" applyFill="0" applyBorder="0" applyAlignment="0" applyProtection="0"/>
    <xf numFmtId="0" fontId="153" fillId="0" borderId="0" applyNumberFormat="0" applyFill="0" applyBorder="0" applyAlignment="0" applyProtection="0">
      <alignment vertical="top"/>
      <protection locked="0"/>
    </xf>
    <xf numFmtId="3" fontId="23" fillId="0" borderId="0"/>
    <xf numFmtId="0" fontId="154" fillId="0" borderId="0" applyNumberFormat="0" applyFill="0" applyBorder="0" applyAlignment="0">
      <alignment horizontal="center"/>
    </xf>
    <xf numFmtId="0" fontId="1" fillId="50" borderId="0"/>
    <xf numFmtId="175" fontId="155" fillId="0" borderId="0" applyNumberFormat="0" applyBorder="0" applyAlignment="0">
      <alignment horizontal="centerContinuous"/>
    </xf>
    <xf numFmtId="0" fontId="38" fillId="0" borderId="0"/>
    <xf numFmtId="0" fontId="110" fillId="0" borderId="13">
      <alignment horizontal="left" vertical="center"/>
    </xf>
    <xf numFmtId="0" fontId="110" fillId="0" borderId="12" applyNumberFormat="0" applyAlignment="0" applyProtection="0">
      <alignment horizontal="left" vertical="center"/>
    </xf>
    <xf numFmtId="0" fontId="110" fillId="0" borderId="0" applyNumberFormat="0" applyFill="0" applyBorder="0" applyAlignment="0" applyProtection="0"/>
    <xf numFmtId="0" fontId="156" fillId="0" borderId="0" applyNumberFormat="0" applyFill="0" applyBorder="0" applyAlignment="0" applyProtection="0"/>
    <xf numFmtId="0" fontId="51" fillId="0" borderId="0"/>
    <xf numFmtId="0" fontId="157" fillId="0" borderId="0"/>
    <xf numFmtId="0" fontId="87" fillId="0" borderId="0"/>
    <xf numFmtId="0" fontId="87" fillId="0" borderId="0"/>
    <xf numFmtId="236" fontId="40" fillId="0" borderId="0" applyFont="0" applyFill="0" applyBorder="0" applyAlignment="0" applyProtection="0"/>
    <xf numFmtId="42" fontId="40" fillId="0" borderId="0" applyFont="0" applyFill="0" applyBorder="0" applyAlignment="0" applyProtection="0"/>
    <xf numFmtId="0" fontId="129" fillId="0" borderId="0" applyNumberFormat="0" applyFont="0" applyFill="0" applyAlignment="0"/>
    <xf numFmtId="0" fontId="31" fillId="0" borderId="30" applyNumberFormat="0" applyFont="0" applyFill="0" applyAlignment="0" applyProtection="0"/>
    <xf numFmtId="234" fontId="87" fillId="0" borderId="0" applyFont="0" applyFill="0" applyBorder="0" applyAlignment="0" applyProtection="0"/>
    <xf numFmtId="0" fontId="87" fillId="0" borderId="0"/>
    <xf numFmtId="0" fontId="87" fillId="0" borderId="0"/>
    <xf numFmtId="236" fontId="40" fillId="0" borderId="0" applyFont="0" applyFill="0" applyBorder="0" applyAlignment="0" applyProtection="0"/>
    <xf numFmtId="42" fontId="40" fillId="0" borderId="0" applyFont="0" applyFill="0" applyBorder="0" applyAlignment="0" applyProtection="0"/>
    <xf numFmtId="0" fontId="31" fillId="0" borderId="30" applyNumberFormat="0" applyFont="0" applyFill="0" applyAlignment="0" applyProtection="0"/>
    <xf numFmtId="234" fontId="87" fillId="0" borderId="0" applyFont="0" applyFill="0" applyBorder="0" applyAlignment="0" applyProtection="0"/>
    <xf numFmtId="236" fontId="40" fillId="0" borderId="0" applyFont="0" applyFill="0" applyBorder="0" applyAlignment="0" applyProtection="0"/>
    <xf numFmtId="3" fontId="31" fillId="0" borderId="0" applyFont="0" applyFill="0" applyBorder="0" applyAlignment="0" applyProtection="0"/>
    <xf numFmtId="178" fontId="31" fillId="0" borderId="0" applyFont="0" applyFill="0" applyBorder="0" applyAlignment="0" applyProtection="0"/>
    <xf numFmtId="228" fontId="39" fillId="0" borderId="0" applyFont="0" applyFill="0" applyBorder="0" applyAlignment="0" applyProtection="0"/>
    <xf numFmtId="230" fontId="39" fillId="0" borderId="0" applyFont="0" applyFill="0" applyBorder="0" applyAlignment="0" applyProtection="0"/>
    <xf numFmtId="0" fontId="31" fillId="0" borderId="0" applyFont="0" applyFill="0" applyBorder="0" applyAlignment="0" applyProtection="0"/>
    <xf numFmtId="2" fontId="31" fillId="0" borderId="0" applyFont="0" applyFill="0" applyBorder="0" applyAlignment="0" applyProtection="0"/>
    <xf numFmtId="0" fontId="158" fillId="0" borderId="0"/>
    <xf numFmtId="0" fontId="78" fillId="0" borderId="0"/>
    <xf numFmtId="40" fontId="159" fillId="0" borderId="0" applyBorder="0">
      <alignment horizontal="right"/>
    </xf>
    <xf numFmtId="198" fontId="40" fillId="0" borderId="18">
      <alignment horizontal="right" vertical="center"/>
    </xf>
    <xf numFmtId="201" fontId="87" fillId="0" borderId="18">
      <alignment horizontal="right" vertical="center"/>
    </xf>
    <xf numFmtId="199" fontId="24" fillId="0" borderId="18">
      <alignment horizontal="right" vertical="center"/>
    </xf>
    <xf numFmtId="196" fontId="1" fillId="0" borderId="18">
      <alignment horizontal="right" vertical="center"/>
    </xf>
    <xf numFmtId="173" fontId="39" fillId="0" borderId="18">
      <alignment horizontal="right" vertical="center"/>
    </xf>
    <xf numFmtId="173" fontId="39" fillId="0" borderId="18">
      <alignment horizontal="right" vertical="center"/>
    </xf>
    <xf numFmtId="173" fontId="39" fillId="0" borderId="18">
      <alignment horizontal="right" vertical="center"/>
    </xf>
    <xf numFmtId="199" fontId="24" fillId="0" borderId="18">
      <alignment horizontal="right" vertical="center"/>
    </xf>
    <xf numFmtId="199" fontId="24" fillId="0" borderId="18">
      <alignment horizontal="right" vertical="center"/>
    </xf>
    <xf numFmtId="170" fontId="160" fillId="0" borderId="18">
      <alignment horizontal="right" vertical="center"/>
    </xf>
    <xf numFmtId="201" fontId="87" fillId="0" borderId="18">
      <alignment horizontal="right" vertical="center"/>
    </xf>
    <xf numFmtId="198" fontId="40" fillId="0" borderId="18">
      <alignment horizontal="right" vertical="center"/>
    </xf>
    <xf numFmtId="199" fontId="24" fillId="0" borderId="18">
      <alignment horizontal="right" vertical="center"/>
    </xf>
    <xf numFmtId="199" fontId="24" fillId="0" borderId="18">
      <alignment horizontal="right" vertical="center"/>
    </xf>
    <xf numFmtId="170" fontId="160" fillId="0" borderId="18">
      <alignment horizontal="right" vertical="center"/>
    </xf>
    <xf numFmtId="227" fontId="24" fillId="0" borderId="18">
      <alignment horizontal="right" vertical="center"/>
    </xf>
    <xf numFmtId="227" fontId="24" fillId="0" borderId="18">
      <alignment horizontal="right" vertical="center"/>
    </xf>
    <xf numFmtId="201" fontId="87" fillId="0" borderId="18">
      <alignment horizontal="right" vertical="center"/>
    </xf>
    <xf numFmtId="199" fontId="24" fillId="0" borderId="18">
      <alignment horizontal="right" vertical="center"/>
    </xf>
    <xf numFmtId="199" fontId="24" fillId="0" borderId="18">
      <alignment horizontal="right" vertical="center"/>
    </xf>
    <xf numFmtId="169" fontId="87" fillId="0" borderId="18">
      <alignment horizontal="right" vertical="center"/>
    </xf>
    <xf numFmtId="201" fontId="87" fillId="0" borderId="18">
      <alignment horizontal="right" vertical="center"/>
    </xf>
    <xf numFmtId="169" fontId="87" fillId="0" borderId="18">
      <alignment horizontal="right" vertical="center"/>
    </xf>
    <xf numFmtId="199" fontId="24" fillId="0" borderId="18">
      <alignment horizontal="right" vertical="center"/>
    </xf>
    <xf numFmtId="201" fontId="87" fillId="0" borderId="18">
      <alignment horizontal="right" vertical="center"/>
    </xf>
    <xf numFmtId="226" fontId="24" fillId="0" borderId="18">
      <alignment horizontal="right" vertical="center"/>
    </xf>
    <xf numFmtId="227" fontId="24" fillId="0" borderId="18">
      <alignment horizontal="right" vertical="center"/>
    </xf>
    <xf numFmtId="170" fontId="160" fillId="0" borderId="18">
      <alignment horizontal="right" vertical="center"/>
    </xf>
    <xf numFmtId="201" fontId="87" fillId="0" borderId="18">
      <alignment horizontal="right" vertical="center"/>
    </xf>
    <xf numFmtId="173" fontId="39" fillId="0" borderId="18">
      <alignment horizontal="right" vertical="center"/>
    </xf>
    <xf numFmtId="225" fontId="160" fillId="0" borderId="18">
      <alignment horizontal="right" vertical="center"/>
    </xf>
    <xf numFmtId="199" fontId="24" fillId="0" borderId="18">
      <alignment horizontal="right" vertical="center"/>
    </xf>
    <xf numFmtId="214" fontId="87" fillId="0" borderId="18">
      <alignment horizontal="right" vertical="center"/>
    </xf>
    <xf numFmtId="173" fontId="39" fillId="0" borderId="18">
      <alignment horizontal="right" vertical="center"/>
    </xf>
    <xf numFmtId="200" fontId="1" fillId="0" borderId="18">
      <alignment horizontal="right" vertical="center"/>
    </xf>
    <xf numFmtId="198" fontId="40" fillId="0" borderId="18">
      <alignment horizontal="right" vertical="center"/>
    </xf>
    <xf numFmtId="199" fontId="24" fillId="0" borderId="18">
      <alignment horizontal="right" vertical="center"/>
    </xf>
    <xf numFmtId="201" fontId="87" fillId="0" borderId="18">
      <alignment horizontal="right" vertical="center"/>
    </xf>
    <xf numFmtId="173" fontId="39" fillId="0" borderId="18">
      <alignment horizontal="right" vertical="center"/>
    </xf>
    <xf numFmtId="201" fontId="87" fillId="0" borderId="18">
      <alignment horizontal="right" vertical="center"/>
    </xf>
    <xf numFmtId="214" fontId="87" fillId="0" borderId="18">
      <alignment horizontal="right" vertical="center"/>
    </xf>
    <xf numFmtId="3" fontId="161" fillId="51" borderId="1" applyFill="0" applyAlignment="0" applyProtection="0">
      <alignment horizontal="justify" vertical="center"/>
    </xf>
    <xf numFmtId="1" fontId="162" fillId="0" borderId="0">
      <alignment horizontal="center"/>
    </xf>
    <xf numFmtId="202" fontId="90" fillId="0" borderId="2">
      <protection hidden="1"/>
    </xf>
    <xf numFmtId="49" fontId="92" fillId="0" borderId="0" applyFill="0" applyBorder="0" applyAlignment="0"/>
    <xf numFmtId="0" fontId="1" fillId="0" borderId="0" applyFill="0" applyBorder="0" applyAlignment="0"/>
    <xf numFmtId="15" fontId="1" fillId="0" borderId="0" applyFill="0" applyBorder="0" applyAlignment="0"/>
    <xf numFmtId="197" fontId="163" fillId="0" borderId="18">
      <alignment horizontal="center"/>
    </xf>
    <xf numFmtId="0" fontId="24" fillId="0" borderId="31"/>
    <xf numFmtId="0" fontId="87" fillId="0" borderId="0" applyNumberFormat="0" applyFill="0" applyBorder="0" applyAlignment="0" applyProtection="0"/>
    <xf numFmtId="0" fontId="1" fillId="0" borderId="0" applyNumberFormat="0" applyFill="0" applyBorder="0" applyAlignment="0" applyProtection="0"/>
    <xf numFmtId="0" fontId="137" fillId="0" borderId="0" applyNumberFormat="0" applyFill="0" applyBorder="0" applyAlignment="0" applyProtection="0"/>
    <xf numFmtId="0" fontId="164" fillId="0" borderId="4" applyNumberFormat="0" applyBorder="0" applyAlignment="0"/>
    <xf numFmtId="0" fontId="165" fillId="0" borderId="22" applyNumberFormat="0" applyBorder="0" applyAlignment="0">
      <alignment horizontal="center"/>
    </xf>
    <xf numFmtId="3" fontId="166" fillId="0" borderId="11" applyNumberFormat="0" applyBorder="0" applyAlignment="0"/>
    <xf numFmtId="3" fontId="167" fillId="0" borderId="0" applyNumberFormat="0" applyFill="0" applyBorder="0" applyAlignment="0" applyProtection="0">
      <alignment horizontal="center" wrapText="1"/>
    </xf>
    <xf numFmtId="0" fontId="168" fillId="0" borderId="32" applyBorder="0" applyAlignment="0">
      <alignment horizontal="center" vertical="center"/>
    </xf>
    <xf numFmtId="0" fontId="169" fillId="0" borderId="0" applyNumberFormat="0" applyFill="0" applyBorder="0" applyAlignment="0" applyProtection="0">
      <alignment horizontal="centerContinuous"/>
    </xf>
    <xf numFmtId="0" fontId="107" fillId="0" borderId="33" applyNumberFormat="0" applyFill="0" applyBorder="0" applyAlignment="0" applyProtection="0">
      <alignment horizontal="center" vertical="center" wrapText="1"/>
    </xf>
    <xf numFmtId="0" fontId="170" fillId="0" borderId="0" applyNumberFormat="0" applyFill="0" applyBorder="0" applyAlignment="0" applyProtection="0"/>
    <xf numFmtId="0" fontId="171" fillId="0" borderId="34" applyNumberFormat="0" applyBorder="0" applyAlignment="0">
      <alignment vertical="center"/>
    </xf>
    <xf numFmtId="0" fontId="172" fillId="0" borderId="35" applyNumberFormat="0" applyFill="0" applyAlignment="0" applyProtection="0"/>
    <xf numFmtId="3" fontId="173" fillId="0" borderId="0" applyFill="0">
      <alignment vertical="center"/>
    </xf>
    <xf numFmtId="192" fontId="41" fillId="0" borderId="0" applyFont="0" applyFill="0" applyBorder="0" applyAlignment="0" applyProtection="0"/>
    <xf numFmtId="193" fontId="127" fillId="0" borderId="0" applyFont="0" applyFill="0" applyBorder="0" applyAlignment="0" applyProtection="0"/>
    <xf numFmtId="0" fontId="110" fillId="0" borderId="21">
      <alignment horizontal="center"/>
    </xf>
    <xf numFmtId="0" fontId="95" fillId="0" borderId="1"/>
    <xf numFmtId="190" fontId="174" fillId="0" borderId="0"/>
    <xf numFmtId="195" fontId="174" fillId="0" borderId="1"/>
    <xf numFmtId="0" fontId="175" fillId="0" borderId="0"/>
    <xf numFmtId="3" fontId="132" fillId="0" borderId="0" applyNumberFormat="0" applyBorder="0" applyAlignment="0" applyProtection="0">
      <alignment horizontal="centerContinuous"/>
      <protection locked="0"/>
    </xf>
    <xf numFmtId="3" fontId="176" fillId="0" borderId="0">
      <protection locked="0"/>
    </xf>
    <xf numFmtId="0" fontId="175" fillId="0" borderId="0"/>
    <xf numFmtId="0" fontId="177" fillId="0" borderId="36" applyFill="0" applyBorder="0" applyAlignment="0">
      <alignment horizontal="center"/>
    </xf>
    <xf numFmtId="169" fontId="178" fillId="52" borderId="32">
      <alignment vertical="top"/>
    </xf>
    <xf numFmtId="0" fontId="179" fillId="53" borderId="1">
      <alignment horizontal="left" vertical="center"/>
    </xf>
    <xf numFmtId="170" fontId="180" fillId="54" borderId="32"/>
    <xf numFmtId="169" fontId="117" fillId="0" borderId="32">
      <alignment horizontal="left" vertical="top"/>
    </xf>
    <xf numFmtId="0" fontId="181" fillId="55" borderId="0">
      <alignment horizontal="left" vertical="center"/>
    </xf>
    <xf numFmtId="169" fontId="182" fillId="0" borderId="37">
      <alignment horizontal="left" vertical="top"/>
    </xf>
    <xf numFmtId="0" fontId="183" fillId="0" borderId="37">
      <alignment horizontal="left" vertical="center"/>
    </xf>
    <xf numFmtId="0" fontId="138" fillId="0" borderId="0"/>
    <xf numFmtId="171" fontId="1" fillId="0" borderId="0" applyFont="0" applyFill="0" applyBorder="0" applyAlignment="0" applyProtection="0"/>
    <xf numFmtId="173" fontId="1" fillId="0" borderId="0" applyFont="0" applyFill="0" applyBorder="0" applyAlignment="0" applyProtection="0"/>
    <xf numFmtId="42" fontId="94" fillId="0" borderId="0" applyFont="0" applyFill="0" applyBorder="0" applyAlignment="0" applyProtection="0"/>
    <xf numFmtId="44" fontId="94" fillId="0" borderId="0" applyFont="0" applyFill="0" applyBorder="0" applyAlignment="0" applyProtection="0"/>
    <xf numFmtId="0" fontId="125" fillId="0" borderId="0" applyNumberFormat="0" applyFill="0" applyBorder="0" applyAlignment="0" applyProtection="0"/>
    <xf numFmtId="3" fontId="184" fillId="0" borderId="0" applyNumberFormat="0" applyFill="0" applyBorder="0" applyAlignment="0">
      <alignment horizontal="centerContinuous" vertical="center"/>
    </xf>
    <xf numFmtId="0" fontId="185" fillId="0" borderId="38" applyNumberFormat="0" applyFont="0" applyAlignment="0">
      <alignment horizontal="center"/>
    </xf>
    <xf numFmtId="0" fontId="186" fillId="0" borderId="0" applyNumberFormat="0" applyFill="0" applyBorder="0" applyAlignment="0" applyProtection="0"/>
    <xf numFmtId="40" fontId="37" fillId="0" borderId="0" applyFont="0" applyFill="0" applyBorder="0" applyAlignment="0" applyProtection="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55" fillId="0" borderId="0" applyFont="0" applyFill="0" applyBorder="0" applyAlignment="0" applyProtection="0"/>
    <xf numFmtId="0" fontId="187" fillId="0" borderId="0"/>
    <xf numFmtId="0" fontId="188" fillId="0" borderId="3"/>
    <xf numFmtId="0" fontId="129" fillId="0" borderId="0"/>
    <xf numFmtId="172" fontId="11" fillId="0" borderId="0" applyFont="0" applyFill="0" applyBorder="0" applyAlignment="0" applyProtection="0"/>
    <xf numFmtId="174" fontId="11" fillId="0" borderId="0" applyFont="0" applyFill="0" applyBorder="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36" fillId="0" borderId="0" applyFont="0" applyFill="0" applyBorder="0" applyAlignment="0" applyProtection="0"/>
    <xf numFmtId="0" fontId="136" fillId="0" borderId="0" applyFont="0" applyFill="0" applyBorder="0" applyAlignment="0" applyProtection="0"/>
    <xf numFmtId="212" fontId="136" fillId="0" borderId="0" applyFont="0" applyFill="0" applyBorder="0" applyAlignment="0" applyProtection="0"/>
    <xf numFmtId="213" fontId="136" fillId="0" borderId="0" applyFont="0" applyFill="0" applyBorder="0" applyAlignment="0" applyProtection="0"/>
    <xf numFmtId="0" fontId="136" fillId="0" borderId="0"/>
    <xf numFmtId="43" fontId="31" fillId="0" borderId="0" applyFont="0" applyFill="0" applyBorder="0" applyAlignment="0" applyProtection="0"/>
    <xf numFmtId="38" fontId="190" fillId="0" borderId="0" applyFont="0" applyFill="0" applyBorder="0" applyAlignment="0" applyProtection="0"/>
    <xf numFmtId="0" fontId="191" fillId="0" borderId="0"/>
    <xf numFmtId="179" fontId="11" fillId="0" borderId="0" applyFont="0" applyFill="0" applyBorder="0" applyAlignment="0" applyProtection="0"/>
    <xf numFmtId="184" fontId="34" fillId="0" borderId="0" applyFont="0" applyFill="0" applyBorder="0" applyAlignment="0" applyProtection="0"/>
    <xf numFmtId="180" fontId="11" fillId="0" borderId="0" applyFont="0" applyFill="0" applyBorder="0" applyAlignment="0" applyProtection="0"/>
    <xf numFmtId="182" fontId="191" fillId="0" borderId="0" applyFont="0" applyFill="0" applyBorder="0" applyAlignment="0" applyProtection="0"/>
    <xf numFmtId="181" fontId="191" fillId="0" borderId="0" applyFont="0" applyFill="0" applyBorder="0" applyAlignment="0" applyProtection="0"/>
    <xf numFmtId="191" fontId="190" fillId="0" borderId="18">
      <alignment horizontal="center"/>
    </xf>
    <xf numFmtId="0" fontId="192" fillId="0" borderId="0" applyFont="0" applyFill="0" applyBorder="0" applyAlignment="0" applyProtection="0"/>
    <xf numFmtId="0" fontId="192" fillId="0" borderId="0" applyFont="0" applyFill="0" applyBorder="0" applyAlignment="0" applyProtection="0"/>
    <xf numFmtId="0" fontId="121" fillId="0" borderId="0" applyFont="0" applyFill="0" applyBorder="0" applyAlignment="0" applyProtection="0"/>
    <xf numFmtId="0" fontId="16" fillId="0" borderId="0">
      <alignment vertical="center"/>
    </xf>
  </cellStyleXfs>
  <cellXfs count="233">
    <xf numFmtId="0" fontId="2" fillId="0" borderId="0" xfId="0" applyFont="1"/>
    <xf numFmtId="0" fontId="2" fillId="0" borderId="0" xfId="0" applyFont="1" applyFill="1"/>
    <xf numFmtId="175" fontId="2" fillId="0" borderId="0" xfId="0" applyNumberFormat="1" applyFont="1"/>
    <xf numFmtId="43" fontId="2" fillId="0" borderId="0" xfId="0" applyNumberFormat="1" applyFont="1"/>
    <xf numFmtId="0" fontId="2" fillId="0" borderId="0" xfId="0" applyFont="1" applyAlignment="1">
      <alignment horizontal="center"/>
    </xf>
    <xf numFmtId="0" fontId="2" fillId="0" borderId="39" xfId="0" applyFont="1" applyBorder="1"/>
    <xf numFmtId="175" fontId="8" fillId="0" borderId="39" xfId="0" applyNumberFormat="1" applyFont="1" applyBorder="1"/>
    <xf numFmtId="0" fontId="2" fillId="0" borderId="22" xfId="0" applyFont="1" applyBorder="1"/>
    <xf numFmtId="175" fontId="2" fillId="0" borderId="22" xfId="0" applyNumberFormat="1" applyFont="1" applyBorder="1"/>
    <xf numFmtId="0" fontId="2" fillId="0" borderId="4" xfId="0" applyFont="1" applyBorder="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0" fontId="2" fillId="0" borderId="45" xfId="0" applyFont="1" applyBorder="1"/>
    <xf numFmtId="0" fontId="2" fillId="0" borderId="11" xfId="0" applyFont="1" applyBorder="1"/>
    <xf numFmtId="0" fontId="2" fillId="0" borderId="46" xfId="0" applyFont="1" applyBorder="1"/>
    <xf numFmtId="0" fontId="2" fillId="0" borderId="47" xfId="0" applyFont="1" applyBorder="1"/>
    <xf numFmtId="0" fontId="2" fillId="0" borderId="48" xfId="0" applyFont="1" applyBorder="1"/>
    <xf numFmtId="0" fontId="2" fillId="0" borderId="1" xfId="0" applyFont="1" applyBorder="1" applyAlignment="1">
      <alignment horizontal="center"/>
    </xf>
    <xf numFmtId="175" fontId="2" fillId="0" borderId="47" xfId="0" applyNumberFormat="1" applyFont="1" applyBorder="1"/>
    <xf numFmtId="175" fontId="7" fillId="0" borderId="22" xfId="0" applyNumberFormat="1" applyFont="1" applyBorder="1"/>
    <xf numFmtId="175" fontId="7" fillId="0" borderId="1" xfId="0" applyNumberFormat="1" applyFont="1" applyBorder="1"/>
    <xf numFmtId="0" fontId="2" fillId="0" borderId="18" xfId="0" applyFont="1" applyBorder="1"/>
    <xf numFmtId="0" fontId="2" fillId="0" borderId="13" xfId="0" applyFont="1" applyBorder="1"/>
    <xf numFmtId="175" fontId="2" fillId="0" borderId="49" xfId="0" applyNumberFormat="1" applyFont="1" applyBorder="1"/>
    <xf numFmtId="175" fontId="7" fillId="0" borderId="39" xfId="0" applyNumberFormat="1" applyFont="1" applyBorder="1"/>
    <xf numFmtId="175" fontId="9" fillId="0" borderId="39" xfId="0" applyNumberFormat="1" applyFont="1" applyBorder="1"/>
    <xf numFmtId="175" fontId="9" fillId="0" borderId="39" xfId="942" applyNumberFormat="1" applyFont="1" applyBorder="1"/>
    <xf numFmtId="0" fontId="11" fillId="0" borderId="39" xfId="0" applyFont="1" applyBorder="1"/>
    <xf numFmtId="0" fontId="11" fillId="0" borderId="0" xfId="0" applyFont="1"/>
    <xf numFmtId="175" fontId="12" fillId="0" borderId="39" xfId="942" applyNumberFormat="1" applyFont="1" applyBorder="1"/>
    <xf numFmtId="175" fontId="11" fillId="0" borderId="39" xfId="0" applyNumberFormat="1" applyFont="1" applyBorder="1"/>
    <xf numFmtId="0" fontId="11" fillId="0" borderId="41" xfId="0" applyFont="1" applyBorder="1"/>
    <xf numFmtId="0" fontId="11" fillId="0" borderId="42" xfId="0" applyFont="1" applyBorder="1"/>
    <xf numFmtId="175" fontId="12" fillId="0" borderId="4" xfId="0" applyNumberFormat="1" applyFont="1" applyBorder="1"/>
    <xf numFmtId="0" fontId="11" fillId="0" borderId="4" xfId="0" applyFont="1" applyBorder="1"/>
    <xf numFmtId="175" fontId="12" fillId="0" borderId="39" xfId="0" applyNumberFormat="1" applyFont="1" applyBorder="1"/>
    <xf numFmtId="175" fontId="12" fillId="0" borderId="0" xfId="0" applyNumberFormat="1" applyFont="1"/>
    <xf numFmtId="0" fontId="11" fillId="0" borderId="0" xfId="0" applyFont="1" applyAlignment="1">
      <alignment horizontal="center"/>
    </xf>
    <xf numFmtId="175" fontId="11" fillId="0" borderId="0" xfId="0" applyNumberFormat="1" applyFont="1"/>
    <xf numFmtId="175" fontId="11" fillId="0" borderId="42" xfId="0" applyNumberFormat="1" applyFont="1" applyBorder="1"/>
    <xf numFmtId="0" fontId="11" fillId="0" borderId="50" xfId="0" applyFont="1" applyBorder="1"/>
    <xf numFmtId="0" fontId="11" fillId="0" borderId="51" xfId="0" applyFont="1" applyBorder="1"/>
    <xf numFmtId="175" fontId="11" fillId="0" borderId="52" xfId="0" applyNumberFormat="1" applyFont="1" applyBorder="1"/>
    <xf numFmtId="0" fontId="3" fillId="0" borderId="41" xfId="0" applyFont="1" applyBorder="1"/>
    <xf numFmtId="0" fontId="3" fillId="0" borderId="39" xfId="0" applyFont="1" applyBorder="1"/>
    <xf numFmtId="0" fontId="3" fillId="0" borderId="42" xfId="0" applyFont="1" applyBorder="1"/>
    <xf numFmtId="0" fontId="3" fillId="0" borderId="0" xfId="0" applyFont="1"/>
    <xf numFmtId="0" fontId="13" fillId="0" borderId="0" xfId="0" applyFont="1"/>
    <xf numFmtId="0" fontId="14" fillId="0" borderId="0" xfId="0" applyFont="1"/>
    <xf numFmtId="0" fontId="15" fillId="0" borderId="39" xfId="0" applyFont="1" applyBorder="1" applyAlignment="1">
      <alignment horizontal="center"/>
    </xf>
    <xf numFmtId="0" fontId="16" fillId="0" borderId="39" xfId="0" applyFont="1" applyBorder="1"/>
    <xf numFmtId="175" fontId="16" fillId="0" borderId="39" xfId="942" applyNumberFormat="1" applyFont="1" applyBorder="1"/>
    <xf numFmtId="0" fontId="16" fillId="0" borderId="0" xfId="0" applyFont="1"/>
    <xf numFmtId="175" fontId="12" fillId="0" borderId="53" xfId="0" applyNumberFormat="1" applyFont="1" applyBorder="1"/>
    <xf numFmtId="0" fontId="17" fillId="42" borderId="0" xfId="0" applyFont="1" applyFill="1" applyBorder="1" applyAlignment="1"/>
    <xf numFmtId="0" fontId="19" fillId="42" borderId="0" xfId="0" applyFont="1" applyFill="1"/>
    <xf numFmtId="0" fontId="19" fillId="0" borderId="0" xfId="0" applyFont="1" applyFill="1"/>
    <xf numFmtId="0" fontId="19" fillId="42" borderId="0" xfId="0" applyFont="1" applyFill="1" applyBorder="1"/>
    <xf numFmtId="0" fontId="19" fillId="42" borderId="1" xfId="0" applyFont="1" applyFill="1" applyBorder="1" applyAlignment="1">
      <alignment horizontal="center" vertical="center"/>
    </xf>
    <xf numFmtId="0" fontId="19" fillId="42" borderId="1"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54" xfId="0" applyFont="1" applyFill="1" applyBorder="1"/>
    <xf numFmtId="175" fontId="19" fillId="0" borderId="54" xfId="0" applyNumberFormat="1" applyFont="1" applyFill="1" applyBorder="1"/>
    <xf numFmtId="0" fontId="19" fillId="0" borderId="55" xfId="0" applyFont="1" applyFill="1" applyBorder="1"/>
    <xf numFmtId="175" fontId="19" fillId="0" borderId="55" xfId="0" applyNumberFormat="1" applyFont="1" applyFill="1" applyBorder="1"/>
    <xf numFmtId="175" fontId="19" fillId="0" borderId="55" xfId="942" applyNumberFormat="1" applyFont="1" applyFill="1" applyBorder="1"/>
    <xf numFmtId="0" fontId="17" fillId="0" borderId="55" xfId="0" applyFont="1" applyFill="1" applyBorder="1"/>
    <xf numFmtId="175" fontId="17" fillId="0" borderId="55" xfId="942" applyNumberFormat="1" applyFont="1" applyFill="1" applyBorder="1"/>
    <xf numFmtId="175" fontId="17" fillId="0" borderId="55" xfId="0" applyNumberFormat="1" applyFont="1" applyFill="1" applyBorder="1"/>
    <xf numFmtId="0" fontId="19" fillId="42" borderId="0" xfId="0" applyFont="1" applyFill="1" applyBorder="1" applyAlignment="1"/>
    <xf numFmtId="175" fontId="19" fillId="0" borderId="0" xfId="942" applyNumberFormat="1" applyFont="1" applyFill="1"/>
    <xf numFmtId="0" fontId="17" fillId="0" borderId="56" xfId="0" applyFont="1" applyFill="1" applyBorder="1"/>
    <xf numFmtId="175" fontId="17" fillId="0" borderId="56" xfId="942" applyNumberFormat="1" applyFont="1" applyFill="1" applyBorder="1"/>
    <xf numFmtId="0" fontId="17" fillId="0" borderId="57" xfId="0" applyFont="1" applyFill="1" applyBorder="1"/>
    <xf numFmtId="175" fontId="17" fillId="0" borderId="57" xfId="942" applyNumberFormat="1" applyFont="1" applyFill="1" applyBorder="1"/>
    <xf numFmtId="0" fontId="19" fillId="0" borderId="57" xfId="0" applyFont="1" applyFill="1" applyBorder="1" applyAlignment="1">
      <alignment vertical="center" wrapText="1"/>
    </xf>
    <xf numFmtId="0" fontId="19" fillId="0" borderId="57" xfId="0" applyFont="1" applyFill="1" applyBorder="1" applyAlignment="1">
      <alignment vertical="center"/>
    </xf>
    <xf numFmtId="175" fontId="19" fillId="0" borderId="57" xfId="942" applyNumberFormat="1" applyFont="1" applyFill="1" applyBorder="1" applyAlignment="1">
      <alignment vertical="center"/>
    </xf>
    <xf numFmtId="0" fontId="19" fillId="0" borderId="57" xfId="0" applyFont="1" applyFill="1" applyBorder="1"/>
    <xf numFmtId="175" fontId="19" fillId="0" borderId="57" xfId="942" applyNumberFormat="1" applyFont="1" applyFill="1" applyBorder="1"/>
    <xf numFmtId="0" fontId="17" fillId="0" borderId="58" xfId="0" applyFont="1" applyFill="1" applyBorder="1"/>
    <xf numFmtId="175" fontId="17" fillId="0" borderId="58" xfId="942" applyNumberFormat="1" applyFont="1" applyFill="1" applyBorder="1"/>
    <xf numFmtId="0" fontId="19" fillId="0" borderId="54" xfId="0" applyFont="1" applyFill="1" applyBorder="1" applyAlignment="1">
      <alignment horizontal="center"/>
    </xf>
    <xf numFmtId="0" fontId="17" fillId="0" borderId="59" xfId="0" applyFont="1" applyFill="1" applyBorder="1"/>
    <xf numFmtId="0" fontId="17" fillId="0" borderId="59" xfId="0" applyFont="1" applyFill="1" applyBorder="1" applyAlignment="1">
      <alignment horizontal="center"/>
    </xf>
    <xf numFmtId="175" fontId="17" fillId="0" borderId="59" xfId="942" applyNumberFormat="1" applyFont="1" applyFill="1" applyBorder="1"/>
    <xf numFmtId="0" fontId="17" fillId="0" borderId="57" xfId="0" applyFont="1" applyFill="1" applyBorder="1" applyAlignment="1">
      <alignment horizontal="center"/>
    </xf>
    <xf numFmtId="0" fontId="17" fillId="0" borderId="58" xfId="0" applyFont="1" applyFill="1" applyBorder="1" applyAlignment="1">
      <alignment horizontal="center"/>
    </xf>
    <xf numFmtId="0" fontId="19" fillId="0" borderId="55" xfId="0" applyFont="1" applyFill="1" applyBorder="1" applyAlignment="1">
      <alignment horizontal="center"/>
    </xf>
    <xf numFmtId="0" fontId="2" fillId="42" borderId="0" xfId="0" applyFont="1" applyFill="1"/>
    <xf numFmtId="0" fontId="2" fillId="42" borderId="1" xfId="0" applyFont="1" applyFill="1" applyBorder="1" applyAlignment="1">
      <alignment horizontal="center" vertical="center" wrapText="1"/>
    </xf>
    <xf numFmtId="0" fontId="2" fillId="0" borderId="54" xfId="0" applyFont="1" applyFill="1" applyBorder="1"/>
    <xf numFmtId="0" fontId="2" fillId="0" borderId="55" xfId="0" applyFont="1" applyFill="1" applyBorder="1"/>
    <xf numFmtId="0" fontId="21" fillId="0" borderId="59" xfId="0" applyFont="1" applyFill="1" applyBorder="1"/>
    <xf numFmtId="0" fontId="21" fillId="0" borderId="57" xfId="0" applyFont="1" applyFill="1" applyBorder="1"/>
    <xf numFmtId="0" fontId="21" fillId="0" borderId="58" xfId="0" applyFont="1" applyFill="1" applyBorder="1"/>
    <xf numFmtId="0" fontId="21" fillId="0" borderId="57" xfId="0" applyFont="1" applyFill="1" applyBorder="1" applyAlignment="1">
      <alignment vertical="center" wrapText="1"/>
    </xf>
    <xf numFmtId="0" fontId="21" fillId="0" borderId="59" xfId="0" applyFont="1" applyFill="1" applyBorder="1" applyAlignment="1">
      <alignment vertical="center" wrapText="1"/>
    </xf>
    <xf numFmtId="0" fontId="17" fillId="0" borderId="57" xfId="0" applyFont="1" applyFill="1" applyBorder="1" applyAlignment="1">
      <alignment horizontal="center" vertical="center"/>
    </xf>
    <xf numFmtId="0" fontId="17" fillId="0" borderId="57" xfId="0" applyFont="1" applyFill="1" applyBorder="1" applyAlignment="1">
      <alignment vertical="center"/>
    </xf>
    <xf numFmtId="175" fontId="17" fillId="0" borderId="57" xfId="942" applyNumberFormat="1" applyFont="1" applyFill="1" applyBorder="1" applyAlignment="1">
      <alignment vertical="center"/>
    </xf>
    <xf numFmtId="0" fontId="17" fillId="0" borderId="59" xfId="0" applyFont="1" applyFill="1" applyBorder="1" applyAlignment="1">
      <alignment horizontal="center" vertical="center"/>
    </xf>
    <xf numFmtId="0" fontId="17" fillId="0" borderId="59" xfId="0" applyFont="1" applyFill="1" applyBorder="1" applyAlignment="1">
      <alignment vertical="center"/>
    </xf>
    <xf numFmtId="175" fontId="17" fillId="0" borderId="59" xfId="942" applyNumberFormat="1" applyFont="1" applyFill="1" applyBorder="1" applyAlignment="1">
      <alignment vertical="center"/>
    </xf>
    <xf numFmtId="0" fontId="21" fillId="42" borderId="0" xfId="0" applyFont="1" applyFill="1" applyBorder="1" applyAlignment="1"/>
    <xf numFmtId="0" fontId="2" fillId="42" borderId="0" xfId="0" applyFont="1" applyFill="1" applyBorder="1"/>
    <xf numFmtId="0" fontId="2" fillId="42" borderId="0" xfId="0" applyFont="1" applyFill="1" applyAlignment="1"/>
    <xf numFmtId="175" fontId="2" fillId="0" borderId="0" xfId="942" applyNumberFormat="1" applyFont="1"/>
    <xf numFmtId="175" fontId="19" fillId="0" borderId="0" xfId="0" applyNumberFormat="1" applyFont="1" applyFill="1"/>
    <xf numFmtId="175" fontId="7" fillId="0" borderId="4" xfId="0" applyNumberFormat="1" applyFont="1" applyBorder="1"/>
    <xf numFmtId="175" fontId="5" fillId="0" borderId="4" xfId="0" applyNumberFormat="1" applyFont="1" applyBorder="1"/>
    <xf numFmtId="175" fontId="193" fillId="0" borderId="4" xfId="0" applyNumberFormat="1" applyFont="1" applyBorder="1"/>
    <xf numFmtId="175" fontId="7" fillId="0" borderId="40" xfId="0" applyNumberFormat="1" applyFont="1" applyBorder="1"/>
    <xf numFmtId="175" fontId="193" fillId="0" borderId="11" xfId="0" applyNumberFormat="1" applyFont="1" applyBorder="1"/>
    <xf numFmtId="175" fontId="193" fillId="0" borderId="40" xfId="0" applyNumberFormat="1" applyFont="1" applyBorder="1"/>
    <xf numFmtId="0" fontId="7" fillId="0" borderId="4" xfId="0" applyFont="1" applyBorder="1"/>
    <xf numFmtId="0" fontId="12" fillId="0" borderId="0" xfId="0" applyFont="1" applyAlignment="1">
      <alignment horizontal="center"/>
    </xf>
    <xf numFmtId="0" fontId="12" fillId="0" borderId="0" xfId="0" applyFont="1"/>
    <xf numFmtId="175" fontId="194" fillId="0" borderId="0" xfId="0" applyNumberFormat="1" applyFont="1"/>
    <xf numFmtId="175" fontId="9" fillId="0" borderId="0" xfId="0" applyNumberFormat="1" applyFont="1"/>
    <xf numFmtId="0" fontId="21" fillId="0" borderId="0" xfId="0" applyFont="1"/>
    <xf numFmtId="3" fontId="5" fillId="0" borderId="4" xfId="0" applyNumberFormat="1" applyFont="1" applyBorder="1"/>
    <xf numFmtId="175" fontId="5" fillId="0" borderId="50" xfId="0" applyNumberFormat="1" applyFont="1" applyBorder="1"/>
    <xf numFmtId="175" fontId="195" fillId="0" borderId="39" xfId="0" applyNumberFormat="1" applyFont="1" applyBorder="1"/>
    <xf numFmtId="0" fontId="195" fillId="0" borderId="39" xfId="0" applyFont="1" applyBorder="1"/>
    <xf numFmtId="175" fontId="196" fillId="0" borderId="39" xfId="0" applyNumberFormat="1" applyFont="1" applyBorder="1"/>
    <xf numFmtId="175" fontId="11" fillId="0" borderId="39" xfId="0" applyNumberFormat="1" applyFont="1" applyFill="1" applyBorder="1"/>
    <xf numFmtId="175" fontId="11" fillId="0" borderId="0" xfId="942" applyNumberFormat="1" applyFont="1"/>
    <xf numFmtId="175" fontId="197" fillId="0" borderId="0" xfId="942" applyNumberFormat="1" applyFont="1"/>
    <xf numFmtId="175" fontId="198" fillId="0" borderId="39" xfId="942" applyNumberFormat="1" applyFont="1" applyBorder="1"/>
    <xf numFmtId="175" fontId="198" fillId="0" borderId="44" xfId="942" applyNumberFormat="1" applyFont="1" applyBorder="1"/>
    <xf numFmtId="175" fontId="199" fillId="0" borderId="39" xfId="0" applyNumberFormat="1" applyFont="1" applyBorder="1"/>
    <xf numFmtId="0" fontId="16" fillId="0" borderId="60" xfId="1097" applyFont="1" applyBorder="1"/>
    <xf numFmtId="0" fontId="16" fillId="0" borderId="30" xfId="1097" applyFont="1" applyBorder="1"/>
    <xf numFmtId="0" fontId="16" fillId="0" borderId="61" xfId="1097" applyFont="1" applyBorder="1"/>
    <xf numFmtId="0" fontId="16" fillId="0" borderId="62" xfId="1097" applyFont="1" applyBorder="1"/>
    <xf numFmtId="0" fontId="16" fillId="0" borderId="0" xfId="1097" applyFont="1" applyBorder="1"/>
    <xf numFmtId="0" fontId="16" fillId="0" borderId="63" xfId="1097" applyFont="1" applyBorder="1"/>
    <xf numFmtId="0" fontId="15" fillId="0" borderId="62" xfId="1097" applyFont="1" applyBorder="1"/>
    <xf numFmtId="0" fontId="15" fillId="0" borderId="0" xfId="1097" applyFont="1" applyBorder="1"/>
    <xf numFmtId="0" fontId="15" fillId="0" borderId="0" xfId="1097" applyFont="1" applyFill="1" applyBorder="1" applyAlignment="1">
      <alignment vertical="center"/>
    </xf>
    <xf numFmtId="0" fontId="15" fillId="0" borderId="0" xfId="1097" applyFont="1" applyFill="1" applyBorder="1" applyAlignment="1">
      <alignment horizontal="left" vertical="center"/>
    </xf>
    <xf numFmtId="0" fontId="16" fillId="0" borderId="0" xfId="1097" applyFont="1"/>
    <xf numFmtId="0" fontId="16" fillId="0" borderId="64" xfId="1097" applyFont="1" applyBorder="1"/>
    <xf numFmtId="0" fontId="204" fillId="0" borderId="65" xfId="1097" applyFont="1" applyBorder="1"/>
    <xf numFmtId="0" fontId="204" fillId="0" borderId="66" xfId="1097" applyFont="1" applyBorder="1"/>
    <xf numFmtId="0" fontId="16" fillId="0" borderId="9" xfId="1097" applyFont="1" applyBorder="1"/>
    <xf numFmtId="0" fontId="204" fillId="0" borderId="0" xfId="1097" applyFont="1" applyBorder="1"/>
    <xf numFmtId="0" fontId="204" fillId="0" borderId="67" xfId="1097" applyFont="1" applyBorder="1"/>
    <xf numFmtId="0" fontId="204" fillId="0" borderId="0" xfId="1097" applyFont="1" applyFill="1" applyBorder="1"/>
    <xf numFmtId="0" fontId="205" fillId="0" borderId="0" xfId="1097" applyFont="1" applyBorder="1"/>
    <xf numFmtId="0" fontId="16" fillId="0" borderId="68" xfId="1097" applyFont="1" applyBorder="1"/>
    <xf numFmtId="0" fontId="204" fillId="0" borderId="5" xfId="1097" applyFont="1" applyBorder="1"/>
    <xf numFmtId="0" fontId="204" fillId="0" borderId="69" xfId="1097" applyFont="1" applyBorder="1"/>
    <xf numFmtId="0" fontId="16" fillId="0" borderId="70" xfId="1097" applyFont="1" applyBorder="1"/>
    <xf numFmtId="0" fontId="16" fillId="0" borderId="71" xfId="1097" applyFont="1" applyBorder="1"/>
    <xf numFmtId="0" fontId="16" fillId="0" borderId="72" xfId="1097" applyFont="1" applyBorder="1"/>
    <xf numFmtId="175" fontId="19" fillId="56" borderId="0" xfId="0" applyNumberFormat="1" applyFont="1" applyFill="1"/>
    <xf numFmtId="175" fontId="3" fillId="0" borderId="0" xfId="942" applyNumberFormat="1" applyFont="1"/>
    <xf numFmtId="0" fontId="18" fillId="42" borderId="0" xfId="0" applyFont="1" applyFill="1" applyBorder="1" applyAlignment="1">
      <alignment horizontal="left"/>
    </xf>
    <xf numFmtId="0" fontId="18" fillId="42" borderId="0" xfId="0" applyFont="1" applyFill="1" applyBorder="1" applyAlignment="1">
      <alignment horizontal="center"/>
    </xf>
    <xf numFmtId="0" fontId="2" fillId="0" borderId="0" xfId="0" applyFont="1" applyAlignment="1">
      <alignment horizontal="center" vertical="center" wrapText="1"/>
    </xf>
    <xf numFmtId="175" fontId="9" fillId="0" borderId="0" xfId="0" applyNumberFormat="1" applyFont="1" applyBorder="1"/>
    <xf numFmtId="175" fontId="11" fillId="0" borderId="0" xfId="0" applyNumberFormat="1" applyFont="1" applyAlignment="1">
      <alignment horizontal="center"/>
    </xf>
    <xf numFmtId="175" fontId="206" fillId="0" borderId="0" xfId="0" applyNumberFormat="1" applyFont="1" applyBorder="1" applyAlignment="1">
      <alignment horizontal="center"/>
    </xf>
    <xf numFmtId="175" fontId="3" fillId="0" borderId="39" xfId="0" applyNumberFormat="1" applyFont="1" applyBorder="1"/>
    <xf numFmtId="175" fontId="2" fillId="0" borderId="0" xfId="942" applyNumberFormat="1" applyFont="1" applyFill="1"/>
    <xf numFmtId="175" fontId="2" fillId="0" borderId="0" xfId="0" applyNumberFormat="1" applyFont="1" applyFill="1"/>
    <xf numFmtId="175" fontId="17" fillId="0" borderId="0" xfId="942" applyNumberFormat="1" applyFont="1" applyFill="1" applyBorder="1"/>
    <xf numFmtId="175" fontId="19" fillId="0" borderId="0" xfId="942" applyNumberFormat="1" applyFont="1" applyFill="1" applyBorder="1"/>
    <xf numFmtId="175" fontId="195" fillId="0" borderId="39" xfId="942" applyNumberFormat="1" applyFont="1" applyFill="1" applyBorder="1"/>
    <xf numFmtId="175" fontId="11" fillId="57" borderId="39" xfId="0" applyNumberFormat="1" applyFont="1" applyFill="1" applyBorder="1"/>
    <xf numFmtId="0" fontId="5" fillId="0" borderId="4" xfId="0" applyFont="1" applyBorder="1"/>
    <xf numFmtId="175" fontId="5" fillId="0" borderId="4" xfId="942" applyNumberFormat="1" applyFont="1" applyBorder="1"/>
    <xf numFmtId="3" fontId="7" fillId="0" borderId="4" xfId="0" applyNumberFormat="1" applyFont="1" applyBorder="1"/>
    <xf numFmtId="0" fontId="21" fillId="0" borderId="4" xfId="0" applyFont="1" applyBorder="1"/>
    <xf numFmtId="175" fontId="138" fillId="0" borderId="53" xfId="942" applyNumberFormat="1" applyFont="1" applyBorder="1"/>
    <xf numFmtId="175" fontId="133" fillId="0" borderId="53" xfId="942" applyNumberFormat="1" applyFont="1" applyBorder="1"/>
    <xf numFmtId="0" fontId="13" fillId="0" borderId="0" xfId="0" applyFont="1" applyAlignment="1"/>
    <xf numFmtId="175" fontId="207" fillId="0" borderId="0" xfId="942" applyNumberFormat="1" applyFont="1" applyBorder="1"/>
    <xf numFmtId="175" fontId="208" fillId="0" borderId="0" xfId="942" applyNumberFormat="1" applyFont="1" applyBorder="1"/>
    <xf numFmtId="0" fontId="21" fillId="0" borderId="0" xfId="0" applyFont="1" applyFill="1" applyBorder="1"/>
    <xf numFmtId="175" fontId="194" fillId="0" borderId="39" xfId="0" applyNumberFormat="1" applyFont="1" applyBorder="1"/>
    <xf numFmtId="3" fontId="12" fillId="0" borderId="0" xfId="1096" applyNumberFormat="1" applyFont="1"/>
    <xf numFmtId="0" fontId="2" fillId="58" borderId="1" xfId="0" applyFont="1" applyFill="1" applyBorder="1" applyAlignment="1">
      <alignment horizontal="center" vertical="center" wrapText="1"/>
    </xf>
    <xf numFmtId="175" fontId="12" fillId="0" borderId="0" xfId="942" applyNumberFormat="1" applyFont="1"/>
    <xf numFmtId="0" fontId="203" fillId="0" borderId="65" xfId="1097" applyFont="1" applyBorder="1" applyAlignment="1">
      <alignment horizontal="center"/>
    </xf>
    <xf numFmtId="0" fontId="200" fillId="0" borderId="62" xfId="1097" applyFont="1" applyBorder="1" applyAlignment="1">
      <alignment horizontal="center"/>
    </xf>
    <xf numFmtId="0" fontId="200" fillId="0" borderId="0" xfId="1097" applyFont="1" applyBorder="1" applyAlignment="1">
      <alignment horizontal="center"/>
    </xf>
    <xf numFmtId="0" fontId="200" fillId="0" borderId="63" xfId="1097" applyFont="1" applyBorder="1" applyAlignment="1">
      <alignment horizontal="center"/>
    </xf>
    <xf numFmtId="0" fontId="201" fillId="0" borderId="62" xfId="1097" applyFont="1" applyBorder="1" applyAlignment="1">
      <alignment horizontal="center"/>
    </xf>
    <xf numFmtId="0" fontId="201" fillId="0" borderId="0" xfId="1097" applyFont="1" applyBorder="1" applyAlignment="1">
      <alignment horizontal="center"/>
    </xf>
    <xf numFmtId="0" fontId="201" fillId="0" borderId="63" xfId="1097" applyFont="1" applyBorder="1" applyAlignment="1">
      <alignment horizontal="center"/>
    </xf>
    <xf numFmtId="0" fontId="202" fillId="0" borderId="62" xfId="1097" applyFont="1" applyBorder="1" applyAlignment="1">
      <alignment horizontal="center"/>
    </xf>
    <xf numFmtId="0" fontId="202" fillId="0" borderId="0" xfId="1097" applyFont="1" applyBorder="1" applyAlignment="1">
      <alignment horizontal="center"/>
    </xf>
    <xf numFmtId="0" fontId="202" fillId="0" borderId="63" xfId="1097" applyFont="1" applyBorder="1" applyAlignment="1">
      <alignment horizontal="center"/>
    </xf>
    <xf numFmtId="0" fontId="15" fillId="0" borderId="62" xfId="1097" applyFont="1" applyBorder="1" applyAlignment="1">
      <alignment horizontal="center"/>
    </xf>
    <xf numFmtId="0" fontId="15" fillId="0" borderId="0" xfId="1097" applyFont="1" applyBorder="1" applyAlignment="1">
      <alignment horizontal="center"/>
    </xf>
    <xf numFmtId="0" fontId="15" fillId="0" borderId="63" xfId="1097" applyFont="1" applyBorder="1" applyAlignment="1">
      <alignment horizontal="center"/>
    </xf>
    <xf numFmtId="0" fontId="20" fillId="0" borderId="0" xfId="0" applyFont="1" applyFill="1" applyBorder="1" applyAlignment="1">
      <alignment horizontal="center"/>
    </xf>
    <xf numFmtId="0" fontId="19" fillId="0" borderId="0" xfId="0" applyFont="1" applyFill="1" applyAlignment="1">
      <alignment horizontal="center"/>
    </xf>
    <xf numFmtId="0" fontId="18" fillId="42" borderId="0" xfId="0" applyFont="1" applyFill="1" applyBorder="1" applyAlignment="1">
      <alignment horizontal="center"/>
    </xf>
    <xf numFmtId="0" fontId="19" fillId="42" borderId="0" xfId="0" applyFont="1" applyFill="1" applyBorder="1" applyAlignment="1">
      <alignment horizontal="center" vertical="center"/>
    </xf>
    <xf numFmtId="0" fontId="19" fillId="42" borderId="0" xfId="0" applyFont="1" applyFill="1" applyBorder="1"/>
    <xf numFmtId="0" fontId="2" fillId="0" borderId="0" xfId="0" applyFont="1" applyAlignment="1">
      <alignment horizontal="center"/>
    </xf>
    <xf numFmtId="0" fontId="10" fillId="0" borderId="0" xfId="0" applyFont="1" applyAlignment="1">
      <alignment horizontal="center"/>
    </xf>
    <xf numFmtId="0" fontId="2" fillId="58" borderId="1" xfId="0" applyFont="1" applyFill="1" applyBorder="1" applyAlignment="1">
      <alignment horizontal="center" vertical="center"/>
    </xf>
    <xf numFmtId="0" fontId="6" fillId="0" borderId="0" xfId="0" applyFont="1" applyAlignment="1">
      <alignment horizontal="center"/>
    </xf>
    <xf numFmtId="0" fontId="2" fillId="0" borderId="0" xfId="0" applyFont="1" applyAlignment="1">
      <alignment horizontal="justify" vertical="center" wrapText="1"/>
    </xf>
    <xf numFmtId="0" fontId="2" fillId="42" borderId="0" xfId="0" applyFont="1" applyFill="1" applyAlignment="1">
      <alignment horizontal="center"/>
    </xf>
    <xf numFmtId="0" fontId="11" fillId="0" borderId="0" xfId="0" applyFont="1" applyAlignment="1">
      <alignment horizontal="center"/>
    </xf>
    <xf numFmtId="0" fontId="4" fillId="0" borderId="0" xfId="0" applyFont="1" applyAlignment="1">
      <alignment horizontal="center"/>
    </xf>
    <xf numFmtId="0" fontId="11" fillId="0" borderId="0" xfId="0" applyFont="1" applyAlignment="1">
      <alignment horizontal="justify" vertical="center" wrapText="1"/>
    </xf>
    <xf numFmtId="0" fontId="3" fillId="0" borderId="0" xfId="0" applyFont="1" applyAlignment="1">
      <alignment horizontal="right"/>
    </xf>
    <xf numFmtId="0" fontId="15" fillId="0" borderId="39" xfId="0" applyFont="1" applyBorder="1" applyAlignment="1">
      <alignment horizontal="center"/>
    </xf>
    <xf numFmtId="0" fontId="14" fillId="0" borderId="0" xfId="0" applyFont="1" applyAlignment="1">
      <alignment horizontal="justify" vertical="center" wrapText="1"/>
    </xf>
    <xf numFmtId="0" fontId="14" fillId="0" borderId="0" xfId="0" applyFont="1" applyAlignment="1">
      <alignment horizontal="left" wrapText="1"/>
    </xf>
    <xf numFmtId="0" fontId="2" fillId="0" borderId="1" xfId="0" applyFont="1" applyBorder="1" applyAlignment="1">
      <alignment horizontal="center"/>
    </xf>
    <xf numFmtId="0" fontId="3" fillId="0" borderId="41" xfId="0" applyFont="1" applyBorder="1" applyAlignment="1">
      <alignment horizontal="justify" wrapText="1"/>
    </xf>
    <xf numFmtId="0" fontId="3" fillId="0" borderId="39" xfId="0" applyFont="1" applyBorder="1" applyAlignment="1">
      <alignment horizontal="justify" wrapText="1"/>
    </xf>
    <xf numFmtId="0" fontId="3" fillId="0" borderId="42" xfId="0" applyFont="1" applyBorder="1" applyAlignment="1">
      <alignment horizontal="justify" wrapText="1"/>
    </xf>
    <xf numFmtId="0" fontId="19" fillId="42" borderId="0" xfId="0" applyFont="1" applyFill="1"/>
    <xf numFmtId="0" fontId="19" fillId="42" borderId="0" xfId="0" applyFont="1" applyFill="1" applyBorder="1" applyAlignment="1">
      <alignment horizontal="center"/>
    </xf>
    <xf numFmtId="0" fontId="19" fillId="42" borderId="0" xfId="0" applyFont="1" applyFill="1" applyAlignment="1">
      <alignment horizontal="center" vertical="center"/>
    </xf>
    <xf numFmtId="0" fontId="2" fillId="0" borderId="0" xfId="0" applyFont="1" applyFill="1" applyAlignment="1">
      <alignment horizontal="center"/>
    </xf>
    <xf numFmtId="0" fontId="4" fillId="42" borderId="0" xfId="0" applyFont="1" applyFill="1" applyBorder="1" applyAlignment="1">
      <alignment horizontal="center"/>
    </xf>
    <xf numFmtId="0" fontId="2" fillId="42" borderId="0" xfId="0" applyFont="1" applyFill="1" applyBorder="1"/>
    <xf numFmtId="0" fontId="2" fillId="42" borderId="0" xfId="0" applyFont="1" applyFill="1"/>
    <xf numFmtId="0" fontId="22" fillId="0" borderId="73" xfId="0" applyFont="1" applyFill="1" applyBorder="1" applyAlignment="1">
      <alignment horizontal="center"/>
    </xf>
    <xf numFmtId="0" fontId="2" fillId="42" borderId="0" xfId="0" applyFont="1" applyFill="1" applyAlignment="1">
      <alignment horizontal="center" vertical="center"/>
    </xf>
  </cellXfs>
  <cellStyles count="1318">
    <cellStyle name="_x0001_" xfId="1"/>
    <cellStyle name="          _x000d_&#10;shell=progman.exe_x000d_&#10;m" xfId="2"/>
    <cellStyle name="#,##0" xfId="3"/>
    <cellStyle name="#.##0" xfId="4"/>
    <cellStyle name="%" xfId="5"/>
    <cellStyle name=",." xfId="6"/>
    <cellStyle name="??" xfId="7"/>
    <cellStyle name="?? [0.00]_      " xfId="8"/>
    <cellStyle name="?? [0]" xfId="9"/>
    <cellStyle name="?_x001d_??%U©÷u&amp;H©÷9_x0008_? s&#10;_x0007__x0001__x0001_" xfId="10"/>
    <cellStyle name="???? [0.00]_      " xfId="11"/>
    <cellStyle name="??????" xfId="12"/>
    <cellStyle name="????_      " xfId="13"/>
    <cellStyle name="???[0]_?? DI" xfId="14"/>
    <cellStyle name="???_?? DI" xfId="15"/>
    <cellStyle name="???R쀀Àok1" xfId="16"/>
    <cellStyle name="??[0]_BRE" xfId="17"/>
    <cellStyle name="??_      " xfId="18"/>
    <cellStyle name="??A? [0]_laroux_1_¢¬???¢â? " xfId="19"/>
    <cellStyle name="??A?_laroux_1_¢¬???¢â? " xfId="20"/>
    <cellStyle name="?¡±¢¥?_?¨ù??¢´¢¥_¢¬???¢â? " xfId="21"/>
    <cellStyle name="_x0001_?¶æµ_x001b_ºß­ " xfId="22"/>
    <cellStyle name="_x0001_?¶æµ_x001b_ºß­_" xfId="23"/>
    <cellStyle name="?ðÇ%U?&amp;H?_x0008_?s&#10;_x0007__x0001__x0001_" xfId="24"/>
    <cellStyle name="_x0001_\Ô" xfId="25"/>
    <cellStyle name="_Bang Chi tieu (2)" xfId="26"/>
    <cellStyle name="_BAO GIA PHU KIEN" xfId="27"/>
    <cellStyle name="_Book1" xfId="28"/>
    <cellStyle name="_Book1_1" xfId="29"/>
    <cellStyle name="_Book1_2" xfId="30"/>
    <cellStyle name="_Book1_Book1" xfId="31"/>
    <cellStyle name="_Cau Phu Phuong" xfId="32"/>
    <cellStyle name="_Chau Thon - Tan Xuan (KCS 8-12-06)" xfId="33"/>
    <cellStyle name="_Du toan Cang Vung Ang ngay 4-8-2006" xfId="34"/>
    <cellStyle name="_Du toan khao sat(Km458-Km491)" xfId="35"/>
    <cellStyle name="_Du toan KS Km458 - Km491" xfId="36"/>
    <cellStyle name="_Goi 1 A tham tra" xfId="37"/>
    <cellStyle name="_Goi 2- My Ly Ban trinh" xfId="38"/>
    <cellStyle name="_HD737" xfId="39"/>
    <cellStyle name="_KL" xfId="40"/>
    <cellStyle name="_KT (2)" xfId="41"/>
    <cellStyle name="_KT (2)_1" xfId="42"/>
    <cellStyle name="_KT (2)_2" xfId="43"/>
    <cellStyle name="_KT (2)_2_TG-TH" xfId="44"/>
    <cellStyle name="_KT (2)_3" xfId="45"/>
    <cellStyle name="_KT (2)_3_TG-TH" xfId="46"/>
    <cellStyle name="_KT (2)_4" xfId="47"/>
    <cellStyle name="_KT (2)_4_TG-TH" xfId="48"/>
    <cellStyle name="_KT (2)_5" xfId="49"/>
    <cellStyle name="_KT (2)_TG-TH" xfId="50"/>
    <cellStyle name="_KT_TG" xfId="51"/>
    <cellStyle name="_KT_TG_1" xfId="52"/>
    <cellStyle name="_KT_TG_2" xfId="53"/>
    <cellStyle name="_KT_TG_3" xfId="54"/>
    <cellStyle name="_KT_TG_4" xfId="55"/>
    <cellStyle name="_TG-TH" xfId="56"/>
    <cellStyle name="_TG-TH_1" xfId="57"/>
    <cellStyle name="_TG-TH_2" xfId="58"/>
    <cellStyle name="_TG-TH_3" xfId="59"/>
    <cellStyle name="_TG-TH_4" xfId="60"/>
    <cellStyle name="_ÿÿÿÿÿ" xfId="61"/>
    <cellStyle name="~1" xfId="62"/>
    <cellStyle name="_x0001_¨c^ " xfId="63"/>
    <cellStyle name="_x0001_¨c^[" xfId="64"/>
    <cellStyle name="_x0001_¨c^_" xfId="65"/>
    <cellStyle name="_x0001_¨Œc^ " xfId="66"/>
    <cellStyle name="_x0001_¨Œc^[" xfId="67"/>
    <cellStyle name="_x0001_¨Œc^_" xfId="68"/>
    <cellStyle name="’Ê‰Ý [0.00]_laroux" xfId="69"/>
    <cellStyle name="’Ê‰Ý_laroux" xfId="70"/>
    <cellStyle name="_x0001_µÑTÖ " xfId="71"/>
    <cellStyle name="_x0001_µÑTÖ_" xfId="72"/>
    <cellStyle name="•W_¯–ì" xfId="73"/>
    <cellStyle name="•W€_’·Šú‰p•¶" xfId="74"/>
    <cellStyle name="0" xfId="75"/>
    <cellStyle name="0,0_x000d_&#10;NA_x000d_&#10;" xfId="76"/>
    <cellStyle name="0.0" xfId="77"/>
    <cellStyle name="0.00" xfId="78"/>
    <cellStyle name="1" xfId="79"/>
    <cellStyle name="1_6.Bang_luong_moi_XDCB" xfId="80"/>
    <cellStyle name="1_A che do KS +chi BQL" xfId="81"/>
    <cellStyle name="1_BANG CAM COC GPMB 8km" xfId="82"/>
    <cellStyle name="1_Bang tong hop khoi luong" xfId="83"/>
    <cellStyle name="1_Book1" xfId="84"/>
    <cellStyle name="1_Book1_1" xfId="85"/>
    <cellStyle name="1_Book1_Book1" xfId="86"/>
    <cellStyle name="1_Book1_Book1_1" xfId="87"/>
    <cellStyle name="1_Book1_Cau Bai Son 2 Km 0+270.26 (8-11-2006)" xfId="88"/>
    <cellStyle name="1_Book1_Cau Hoa Son Km 1+441.06 (14-12-2006)" xfId="89"/>
    <cellStyle name="1_Book1_Cau Hoa Son Km 1+441.06 (22-10-2006)" xfId="90"/>
    <cellStyle name="1_Book1_Cau Hoa Son Km 1+441.06 (24-10-2006)" xfId="91"/>
    <cellStyle name="1_Book1_Cau Nam Tot(ngay 2-10-2006)" xfId="92"/>
    <cellStyle name="1_Book1_Cau Song Dao Km 1+51.54 (20-12-2006)" xfId="93"/>
    <cellStyle name="1_Book1_CAU XOP XANG II(su­a)" xfId="94"/>
    <cellStyle name="1_Book1_Dieu phoi dat goi 1" xfId="95"/>
    <cellStyle name="1_Book1_Dieu phoi dat goi 2" xfId="96"/>
    <cellStyle name="1_Book1_DT Kha thi ngay 11-2-06" xfId="97"/>
    <cellStyle name="1_Book1_DT ngay 04-01-2006" xfId="98"/>
    <cellStyle name="1_Book1_DT ngay 11-4-2006" xfId="99"/>
    <cellStyle name="1_Book1_DT ngay 15-11-05" xfId="100"/>
    <cellStyle name="1_Book1_DT theo DM24" xfId="101"/>
    <cellStyle name="1_Book1_Du toan KT-TCsua theo TT 03 - YC 471" xfId="102"/>
    <cellStyle name="1_Book1_Du toan Phuong lam" xfId="103"/>
    <cellStyle name="1_Book1_Du toan QL 27 (23-12-2005)" xfId="104"/>
    <cellStyle name="1_Book1_DuAnKT ngay 11-2-2006" xfId="105"/>
    <cellStyle name="1_Book1_Goi 1" xfId="106"/>
    <cellStyle name="1_Book1_Goi thau so 1 (14-12-2006)" xfId="107"/>
    <cellStyle name="1_Book1_Goi thau so 2 (20-6-2006)" xfId="108"/>
    <cellStyle name="1_Book1_Goi thau so 2 (30-01-2007)" xfId="109"/>
    <cellStyle name="1_Book1_Goi02(25-05-2006)" xfId="110"/>
    <cellStyle name="1_Book1_K C N - HUNG DONG L.NHUA" xfId="111"/>
    <cellStyle name="1_Book1_Khoi Luong Hoang Truong - Hoang Phu" xfId="112"/>
    <cellStyle name="1_Book1_KL" xfId="113"/>
    <cellStyle name="1_Book1_km48-53 (tham tra ngay 23-10-2006)" xfId="114"/>
    <cellStyle name="1_Book1_Muong TL" xfId="115"/>
    <cellStyle name="1_Book1_Tuyen so 1-Km0+00 - Km0+852.56" xfId="116"/>
    <cellStyle name="1_Book1_TV sua ngay 02-08-06" xfId="117"/>
    <cellStyle name="1_Book1_ÿÿÿÿÿ" xfId="118"/>
    <cellStyle name="1_C" xfId="119"/>
    <cellStyle name="1_Cau Bai Son 2 Km 0+270.26 (8-11-2006)" xfId="120"/>
    <cellStyle name="1_Cau Hoi 115" xfId="121"/>
    <cellStyle name="1_Cau Hua Trai (TT 04)" xfId="122"/>
    <cellStyle name="1_Cau My Thinh sua theo don gia 59 (19-5-07)" xfId="123"/>
    <cellStyle name="1_Cau Nam Tot(ngay 2-10-2006)" xfId="124"/>
    <cellStyle name="1_Cau Song Dao Km 1+51.54 (20-12-2006)" xfId="125"/>
    <cellStyle name="1_Cau Thanh Ha 1" xfId="126"/>
    <cellStyle name="1_Cau thuy dien Ban La (Cu Anh)" xfId="127"/>
    <cellStyle name="1_CAU XOP XANG II(su­a)" xfId="128"/>
    <cellStyle name="1_Chau Thon - Tan Xuan (goi 5)" xfId="129"/>
    <cellStyle name="1_Chau Thon - Tan Xuan (KCS 8-12-06)" xfId="130"/>
    <cellStyle name="1_Chi phi KS" xfId="131"/>
    <cellStyle name="1_cong" xfId="132"/>
    <cellStyle name="1_Dakt-Cau tinh Hua Phan" xfId="133"/>
    <cellStyle name="1_DH2-CZ6.-05" xfId="134"/>
    <cellStyle name="1_DIEN" xfId="135"/>
    <cellStyle name="1_Dieu phoi dat goi 1" xfId="136"/>
    <cellStyle name="1_Dieu phoi dat goi 2" xfId="137"/>
    <cellStyle name="1_Dinh muc thiet ke" xfId="138"/>
    <cellStyle name="1_DONGIA" xfId="139"/>
    <cellStyle name="1_DT Chau Hong  trinh ngay 09-01-07" xfId="140"/>
    <cellStyle name="1_DT Kha thi ngay 11-2-06" xfId="141"/>
    <cellStyle name="1_DT KT ngay 10-9-2005" xfId="142"/>
    <cellStyle name="1_DT ngay 04-01-2006" xfId="143"/>
    <cellStyle name="1_DT ngay 11-4-2006" xfId="144"/>
    <cellStyle name="1_DT ngay 15-11-05" xfId="145"/>
    <cellStyle name="1_DT theo DM24" xfId="146"/>
    <cellStyle name="1_DT_Tham_Dinh_497_14_4_07" xfId="147"/>
    <cellStyle name="1_DT-497" xfId="148"/>
    <cellStyle name="1_Dtdchinh2397" xfId="149"/>
    <cellStyle name="1_DT-Khao-s¸t-TD" xfId="150"/>
    <cellStyle name="1_DToan Hoa Vinh - L3" xfId="151"/>
    <cellStyle name="1_DTXL goi 11(20-9-05)" xfId="152"/>
    <cellStyle name="1_Du thau" xfId="153"/>
    <cellStyle name="1_du toan" xfId="154"/>
    <cellStyle name="1_du toan (03-11-05)" xfId="155"/>
    <cellStyle name="1_Du toan (12-05-2005) Tham dinh" xfId="156"/>
    <cellStyle name="1_Du toan (23-05-2005) Tham dinh" xfId="157"/>
    <cellStyle name="1_Du toan (5 - 04 - 2004)" xfId="158"/>
    <cellStyle name="1_Du toan (6-3-2005)" xfId="159"/>
    <cellStyle name="1_Du toan (Ban A)" xfId="160"/>
    <cellStyle name="1_Du toan (ngay 13 - 07 - 2004)" xfId="161"/>
    <cellStyle name="1_Du toan (ngay 25-9-06)" xfId="162"/>
    <cellStyle name="1_Du toan (ngay03-02-07) theo DG moi" xfId="163"/>
    <cellStyle name="1_Du toan 558 (Km17+508.12 - Km 22)" xfId="164"/>
    <cellStyle name="1_Du toan bo sung (11-2004)" xfId="165"/>
    <cellStyle name="1_Du toan Cang Vung Ang (Tham tra 3-11-06)" xfId="166"/>
    <cellStyle name="1_Du toan Cang Vung Ang ngay 09-8-06 " xfId="167"/>
    <cellStyle name="1_Du toan dieu chin theo don gia moi (1-2-2007)" xfId="168"/>
    <cellStyle name="1_Du toan Doan Km 53 - 60 sua theo tham tra(15-5-2007)" xfId="169"/>
    <cellStyle name="1_Du toan Doan Km 53 - 60 sua theo TV4 tham tra(9-6-2007)" xfId="170"/>
    <cellStyle name="1_Du toan Goi 1" xfId="171"/>
    <cellStyle name="1_du toan goi 12" xfId="172"/>
    <cellStyle name="1_Du toan Goi 2" xfId="173"/>
    <cellStyle name="1_Du toan Huong Lam - Ban Giang (ngay28-11-06)" xfId="174"/>
    <cellStyle name="1_Du toan Huong Lam - Ban Giang theo DG 59 (ngay3-2-07)" xfId="175"/>
    <cellStyle name="1_Du toan khao sat(Km458-Km491)" xfId="176"/>
    <cellStyle name="1_Du toan KS Km458 - Km491" xfId="177"/>
    <cellStyle name="1_Du toan KT-TCsua theo TT 03 - YC 471" xfId="178"/>
    <cellStyle name="1_Du toan ngay (28-10-2005)" xfId="179"/>
    <cellStyle name="1_Du toan ngay 16-4-2007" xfId="180"/>
    <cellStyle name="1_Du toan ngay 1-9-2004 (version 1)" xfId="181"/>
    <cellStyle name="1_Du toan Phuong lam" xfId="182"/>
    <cellStyle name="1_Du toan QL 27 (23-12-2005)" xfId="183"/>
    <cellStyle name="1_Du toan sua theo tham tra (01-6 - 07)" xfId="184"/>
    <cellStyle name="1_Du toan sua theo tham tra(29-6 - 07)" xfId="185"/>
    <cellStyle name="1_Du toan Tay Thanh Hoa duyetcuoi" xfId="186"/>
    <cellStyle name="1_Du_toan_Ho_Xa___Vinh_Tan_WB3 sua ngay 18-8-06" xfId="187"/>
    <cellStyle name="1_DuAnKT ngay 11-2-2006" xfId="188"/>
    <cellStyle name="1_Dutoan(SGTL)" xfId="189"/>
    <cellStyle name="1_Gia_VL cau-JIBIC-Ha-tinh" xfId="190"/>
    <cellStyle name="1_Gia_VLQL48_duyet " xfId="191"/>
    <cellStyle name="1_GIA-DUTHAUsuaNS" xfId="192"/>
    <cellStyle name="1_goi 1" xfId="193"/>
    <cellStyle name="1_Goi 1 (TT04)" xfId="194"/>
    <cellStyle name="1_goi 1 duyet theo luong mo (an)" xfId="195"/>
    <cellStyle name="1_Goi 1_1" xfId="196"/>
    <cellStyle name="1_Goi so 1" xfId="197"/>
    <cellStyle name="1_Goi thau so 08 (11-05-2007)" xfId="198"/>
    <cellStyle name="1_Goi thau so 1 (14-12-2006)" xfId="199"/>
    <cellStyle name="1_Goi thau so 2 (20-6-2006)" xfId="200"/>
    <cellStyle name="1_Goi02(25-05-2006)" xfId="201"/>
    <cellStyle name="1_Goi1N206" xfId="202"/>
    <cellStyle name="1_Goi2N206" xfId="203"/>
    <cellStyle name="1_Goi4N216" xfId="204"/>
    <cellStyle name="1_Goi5N216" xfId="205"/>
    <cellStyle name="1_HC-06-06" xfId="206"/>
    <cellStyle name="1_Hoi Song" xfId="207"/>
    <cellStyle name="1_HT-LO" xfId="208"/>
    <cellStyle name="1_Huong Lam - Ban Giang (11-4-2007)" xfId="209"/>
    <cellStyle name="1_Khoi luong" xfId="210"/>
    <cellStyle name="1_Khoi luong doan 1" xfId="211"/>
    <cellStyle name="1_Khoi luong doan 2" xfId="212"/>
    <cellStyle name="1_Khoi Luong Hoang Truong - Hoang Phu" xfId="213"/>
    <cellStyle name="1_KL" xfId="214"/>
    <cellStyle name="1_KL_Cau My Thinh sua theo don gia 59 (19-5-07)" xfId="215"/>
    <cellStyle name="1_Kl_DT_Tham_Dinh_497_16-4-07" xfId="216"/>
    <cellStyle name="1_KL_DT-497" xfId="217"/>
    <cellStyle name="1_KL_DT-Khao-s¸t-TD" xfId="218"/>
    <cellStyle name="1_KL_Du toan sua theo tham tra(29-6 - 07)" xfId="219"/>
    <cellStyle name="1_Kl_Duong Ho Xa - Vinh Tan theo DG 62 (27-6-2007)" xfId="220"/>
    <cellStyle name="1_KL_Huong Lam - Ban Giang (11-4-2007)" xfId="221"/>
    <cellStyle name="1_Kl6-6-05" xfId="222"/>
    <cellStyle name="1_KLCongTh" xfId="223"/>
    <cellStyle name="1_Kldoan1duyet" xfId="224"/>
    <cellStyle name="1_Kldoan3" xfId="225"/>
    <cellStyle name="1_KLhoxa" xfId="226"/>
    <cellStyle name="1_Klnutgiao" xfId="227"/>
    <cellStyle name="1_KLPA2s" xfId="228"/>
    <cellStyle name="1_KlQdinhduyet" xfId="229"/>
    <cellStyle name="1_KlQL4goi5KCS" xfId="230"/>
    <cellStyle name="1_Kltayth" xfId="231"/>
    <cellStyle name="1_KltaythQDduyet" xfId="232"/>
    <cellStyle name="1_KLTn" xfId="233"/>
    <cellStyle name="1_Kluong4-2004" xfId="234"/>
    <cellStyle name="1_Km 48 - 53 (sua nap TVTT 6-7-2007)" xfId="235"/>
    <cellStyle name="1_Km2" xfId="236"/>
    <cellStyle name="1_Km3" xfId="237"/>
    <cellStyle name="1_km4-6" xfId="238"/>
    <cellStyle name="1_km48-53 (tham tra ngay 23-10-2006)" xfId="239"/>
    <cellStyle name="1_km48-53 (tham tra ngay 23-10-2006)theo gi¸ ca m¸y míi" xfId="240"/>
    <cellStyle name="1_Luong A6" xfId="241"/>
    <cellStyle name="1_maugiacotaluy" xfId="242"/>
    <cellStyle name="1_My Thanh Son Thanh" xfId="243"/>
    <cellStyle name="1_Nhom I" xfId="244"/>
    <cellStyle name="1_Project N.Du" xfId="245"/>
    <cellStyle name="1_Project N.Du.dien" xfId="246"/>
    <cellStyle name="1_Project QL4" xfId="247"/>
    <cellStyle name="1_Project QL4 goi 7" xfId="248"/>
    <cellStyle name="1_Project QL4 goi5" xfId="249"/>
    <cellStyle name="1_Project QL4 goi8" xfId="250"/>
    <cellStyle name="1_QL1A-SUA2005" xfId="251"/>
    <cellStyle name="1_Sheet1" xfId="252"/>
    <cellStyle name="1_Sheet1_Cau My Thinh sua theo don gia 59 (19-5-07)" xfId="253"/>
    <cellStyle name="1_Sheet1_DT_Tham_Dinh_497_14_4_07" xfId="254"/>
    <cellStyle name="1_Sheet1_DT_Tham_Dinh_497_16-4-07" xfId="255"/>
    <cellStyle name="1_Sheet1_DT-497" xfId="256"/>
    <cellStyle name="1_Sheet1_DT-Khao-s¸t-TD" xfId="257"/>
    <cellStyle name="1_Sheet1_Huong Lam - Ban Giang (11-4-2007)" xfId="258"/>
    <cellStyle name="1_SuoiTon" xfId="259"/>
    <cellStyle name="1_t" xfId="260"/>
    <cellStyle name="1_Tay THoa" xfId="261"/>
    <cellStyle name="1_Tham tra (8-11)1" xfId="262"/>
    <cellStyle name="1_THkl" xfId="263"/>
    <cellStyle name="1_THklpa2" xfId="264"/>
    <cellStyle name="1_tong hop (Lan 1 - 29-05-07))" xfId="265"/>
    <cellStyle name="1_Tong hop DT dieu chinh duong 38-95" xfId="266"/>
    <cellStyle name="1_Tong hop khoi luong duong 557 (30-5-2006)" xfId="267"/>
    <cellStyle name="1_Tong muc dau tu" xfId="268"/>
    <cellStyle name="1_TRUNG PMU 5" xfId="269"/>
    <cellStyle name="1_Tuyen so 1-Km0+00 - Km0+852.56" xfId="270"/>
    <cellStyle name="1_TV sua ngay 02-08-06" xfId="271"/>
    <cellStyle name="1_VatLieu 3 cau -NA" xfId="272"/>
    <cellStyle name="1_ÿÿÿÿÿ" xfId="273"/>
    <cellStyle name="1_ÿÿÿÿÿ_1" xfId="274"/>
    <cellStyle name="1_ÿÿÿÿÿ_Book1" xfId="275"/>
    <cellStyle name="1_ÿÿÿÿÿ_Book1_Cau My Thinh sua theo don gia 59 (19-5-07)" xfId="276"/>
    <cellStyle name="1_ÿÿÿÿÿ_Book1_DT_Tham_Dinh_497_14_4_07" xfId="277"/>
    <cellStyle name="1_ÿÿÿÿÿ_Book1_DT_Tham_Dinh_497_16-4-07" xfId="278"/>
    <cellStyle name="1_ÿÿÿÿÿ_Book1_DT-497" xfId="279"/>
    <cellStyle name="1_ÿÿÿÿÿ_Book1_DT-Khao-s¸t-TD" xfId="280"/>
    <cellStyle name="1_ÿÿÿÿÿ_Book1_Huong Lam - Ban Giang (11-4-2007)" xfId="281"/>
    <cellStyle name="1_ÿÿÿÿÿ_Cau My Thinh sua theo don gia 59 (19-5-07)" xfId="282"/>
    <cellStyle name="1_ÿÿÿÿÿ_DT_Tham_Dinh_497_14_4_07" xfId="283"/>
    <cellStyle name="1_ÿÿÿÿÿ_DT_Tham_Dinh_497_16-4-07" xfId="284"/>
    <cellStyle name="1_ÿÿÿÿÿ_DT-497" xfId="285"/>
    <cellStyle name="1_ÿÿÿÿÿ_DT-Khao-s¸t-TD" xfId="286"/>
    <cellStyle name="1_ÿÿÿÿÿ_Huong Lam - Ban Giang (11-4-2007)" xfId="287"/>
    <cellStyle name="1_ÿÿÿÿÿ_Tong hop DT dieu chinh duong 38-95" xfId="288"/>
    <cellStyle name="_x0001_1¼„½(" xfId="289"/>
    <cellStyle name="_x0001_1¼½(" xfId="290"/>
    <cellStyle name="¹éºÐÀ²_      " xfId="291"/>
    <cellStyle name="2" xfId="292"/>
    <cellStyle name="2_6.Bang_luong_moi_XDCB" xfId="293"/>
    <cellStyle name="2_A che do KS +chi BQL" xfId="294"/>
    <cellStyle name="2_BANG CAM COC GPMB 8km" xfId="295"/>
    <cellStyle name="2_Bang tong hop khoi luong" xfId="296"/>
    <cellStyle name="2_Book1" xfId="297"/>
    <cellStyle name="2_Book1_1" xfId="298"/>
    <cellStyle name="2_Book1_Book1" xfId="299"/>
    <cellStyle name="2_Book1_Cau Bai Son 2 Km 0+270.26 (8-11-2006)" xfId="300"/>
    <cellStyle name="2_Book1_Cau Hoa Son Km 1+441.06 (14-12-2006)" xfId="301"/>
    <cellStyle name="2_Book1_Cau Hoa Son Km 1+441.06 (22-10-2006)" xfId="302"/>
    <cellStyle name="2_Book1_Cau Hoa Son Km 1+441.06 (24-10-2006)" xfId="303"/>
    <cellStyle name="2_Book1_Cau Nam Tot(ngay 2-10-2006)" xfId="304"/>
    <cellStyle name="2_Book1_Cau Song Dao Km 1+51.54 (20-12-2006)" xfId="305"/>
    <cellStyle name="2_Book1_CAU XOP XANG II(su­a)" xfId="306"/>
    <cellStyle name="2_Book1_Dieu phoi dat goi 1" xfId="307"/>
    <cellStyle name="2_Book1_Dieu phoi dat goi 2" xfId="308"/>
    <cellStyle name="2_Book1_DT Kha thi ngay 11-2-06" xfId="309"/>
    <cellStyle name="2_Book1_DT ngay 04-01-2006" xfId="310"/>
    <cellStyle name="2_Book1_DT ngay 11-4-2006" xfId="311"/>
    <cellStyle name="2_Book1_DT ngay 15-11-05" xfId="312"/>
    <cellStyle name="2_Book1_DT theo DM24" xfId="313"/>
    <cellStyle name="2_Book1_Du toan KT-TCsua theo TT 03 - YC 471" xfId="314"/>
    <cellStyle name="2_Book1_Du toan Phuong lam" xfId="315"/>
    <cellStyle name="2_Book1_Du toan QL 27 (23-12-2005)" xfId="316"/>
    <cellStyle name="2_Book1_DuAnKT ngay 11-2-2006" xfId="317"/>
    <cellStyle name="2_Book1_Goi 1" xfId="318"/>
    <cellStyle name="2_Book1_Goi thau so 1 (14-12-2006)" xfId="319"/>
    <cellStyle name="2_Book1_Goi thau so 2 (20-6-2006)" xfId="320"/>
    <cellStyle name="2_Book1_Goi thau so 2 (30-01-2007)" xfId="321"/>
    <cellStyle name="2_Book1_Goi02(25-05-2006)" xfId="322"/>
    <cellStyle name="2_Book1_K C N - HUNG DONG L.NHUA" xfId="323"/>
    <cellStyle name="2_Book1_Khoi Luong Hoang Truong - Hoang Phu" xfId="324"/>
    <cellStyle name="2_Book1_km48-53 (tham tra ngay 23-10-2006)" xfId="325"/>
    <cellStyle name="2_Book1_Muong TL" xfId="326"/>
    <cellStyle name="2_Book1_Tuyen so 1-Km0+00 - Km0+852.56" xfId="327"/>
    <cellStyle name="2_Book1_TV sua ngay 02-08-06" xfId="328"/>
    <cellStyle name="2_Book1_ÿÿÿÿÿ" xfId="329"/>
    <cellStyle name="2_C" xfId="330"/>
    <cellStyle name="2_Cau Bai Son 2 Km 0+270.26 (8-11-2006)" xfId="331"/>
    <cellStyle name="2_Cau Hoi 115" xfId="332"/>
    <cellStyle name="2_Cau Hua Trai (TT 04)" xfId="333"/>
    <cellStyle name="2_Cau My Thinh sua theo don gia 59 (19-5-07)" xfId="334"/>
    <cellStyle name="2_Cau Nam Tot(ngay 2-10-2006)" xfId="335"/>
    <cellStyle name="2_Cau Song Dao Km 1+51.54 (20-12-2006)" xfId="336"/>
    <cellStyle name="2_Cau Thanh Ha 1" xfId="337"/>
    <cellStyle name="2_Cau thuy dien Ban La (Cu Anh)" xfId="338"/>
    <cellStyle name="2_CAU XOP XANG II(su­a)" xfId="339"/>
    <cellStyle name="2_Chau Thon - Tan Xuan (goi 5)" xfId="340"/>
    <cellStyle name="2_Chau Thon - Tan Xuan (KCS 8-12-06)" xfId="341"/>
    <cellStyle name="2_Chi phi KS" xfId="342"/>
    <cellStyle name="2_cong" xfId="343"/>
    <cellStyle name="2_Dakt-Cau tinh Hua Phan" xfId="344"/>
    <cellStyle name="2_DIEN" xfId="345"/>
    <cellStyle name="2_Dieu phoi dat goi 1" xfId="346"/>
    <cellStyle name="2_Dieu phoi dat goi 2" xfId="347"/>
    <cellStyle name="2_Dinh muc thiet ke" xfId="348"/>
    <cellStyle name="2_DONGIA" xfId="349"/>
    <cellStyle name="2_DT Chau Hong  trinh ngay 09-01-07" xfId="350"/>
    <cellStyle name="2_DT Kha thi ngay 11-2-06" xfId="351"/>
    <cellStyle name="2_DT KT ngay 10-9-2005" xfId="352"/>
    <cellStyle name="2_DT ngay 04-01-2006" xfId="353"/>
    <cellStyle name="2_DT ngay 11-4-2006" xfId="354"/>
    <cellStyle name="2_DT ngay 15-11-05" xfId="355"/>
    <cellStyle name="2_DT theo DM24" xfId="356"/>
    <cellStyle name="2_DT_Tham_Dinh_497_14_4_07" xfId="357"/>
    <cellStyle name="2_DT-497" xfId="358"/>
    <cellStyle name="2_Dtdchinh2397" xfId="359"/>
    <cellStyle name="2_DT-Khao-s¸t-TD" xfId="360"/>
    <cellStyle name="2_DTXL goi 11(20-9-05)" xfId="361"/>
    <cellStyle name="2_du toan" xfId="362"/>
    <cellStyle name="2_du toan (03-11-05)" xfId="363"/>
    <cellStyle name="2_Du toan (12-05-2005) Tham dinh" xfId="364"/>
    <cellStyle name="2_Du toan (23-05-2005) Tham dinh" xfId="365"/>
    <cellStyle name="2_Du toan (5 - 04 - 2004)" xfId="366"/>
    <cellStyle name="2_Du toan (6-3-2005)" xfId="367"/>
    <cellStyle name="2_Du toan (Ban A)" xfId="368"/>
    <cellStyle name="2_Du toan (ngay 13 - 07 - 2004)" xfId="369"/>
    <cellStyle name="2_Du toan (ngay 25-9-06)" xfId="370"/>
    <cellStyle name="2_Du toan (ngay03-02-07) theo DG moi" xfId="371"/>
    <cellStyle name="2_Du toan 558 (Km17+508.12 - Km 22)" xfId="372"/>
    <cellStyle name="2_Du toan bo sung (11-2004)" xfId="373"/>
    <cellStyle name="2_Du toan Cang Vung Ang (Tham tra 3-11-06)" xfId="374"/>
    <cellStyle name="2_Du toan Cang Vung Ang ngay 09-8-06 " xfId="375"/>
    <cellStyle name="2_Du toan dieu chin theo don gia moi (1-2-2007)" xfId="376"/>
    <cellStyle name="2_Du toan Doan Km 53 - 60 sua theo tham tra(15-5-2007)" xfId="377"/>
    <cellStyle name="2_Du toan Doan Km 53 - 60 sua theo TV4 tham tra(9-6-2007)" xfId="378"/>
    <cellStyle name="2_Du toan Goi 1" xfId="379"/>
    <cellStyle name="2_du toan goi 12" xfId="380"/>
    <cellStyle name="2_Du toan Goi 2" xfId="381"/>
    <cellStyle name="2_Du toan Huong Lam - Ban Giang (ngay28-11-06)" xfId="382"/>
    <cellStyle name="2_Du toan Huong Lam - Ban Giang theo DG 59 (ngay3-2-07)" xfId="383"/>
    <cellStyle name="2_Du toan khao sat(Km458-Km491)" xfId="384"/>
    <cellStyle name="2_Du toan KS Km458 - Km491" xfId="385"/>
    <cellStyle name="2_Du toan KT-TCsua theo TT 03 - YC 471" xfId="386"/>
    <cellStyle name="2_Du toan ngay (28-10-2005)" xfId="387"/>
    <cellStyle name="2_Du toan ngay 16-4-2007" xfId="388"/>
    <cellStyle name="2_Du toan ngay 1-9-2004 (version 1)" xfId="389"/>
    <cellStyle name="2_Du toan Phuong lam" xfId="390"/>
    <cellStyle name="2_Du toan QL 27 (23-12-2005)" xfId="391"/>
    <cellStyle name="2_Du toan sua theo tham tra (01-6 - 07)" xfId="392"/>
    <cellStyle name="2_Du toan sua theo tham tra(29-6 - 07)" xfId="393"/>
    <cellStyle name="2_Du toan Tay Thanh Hoa duyetcuoi" xfId="394"/>
    <cellStyle name="2_Du_toan_Ho_Xa___Vinh_Tan_WB3 sua ngay 18-8-06" xfId="395"/>
    <cellStyle name="2_DuAnKT ngay 11-2-2006" xfId="396"/>
    <cellStyle name="2_Dutoan(SGTL)" xfId="397"/>
    <cellStyle name="2_Gia_VL cau-JIBIC-Ha-tinh" xfId="398"/>
    <cellStyle name="2_Gia_VLQL48_duyet " xfId="399"/>
    <cellStyle name="2_goi 1" xfId="400"/>
    <cellStyle name="2_Goi 1 (TT04)" xfId="401"/>
    <cellStyle name="2_goi 1 duyet theo luong mo (an)" xfId="402"/>
    <cellStyle name="2_Goi 1_1" xfId="403"/>
    <cellStyle name="2_Goi so 1" xfId="404"/>
    <cellStyle name="2_Goi thau so 08 (11-05-2007)" xfId="405"/>
    <cellStyle name="2_Goi thau so 1 (14-12-2006)" xfId="406"/>
    <cellStyle name="2_Goi thau so 2 (20-6-2006)" xfId="407"/>
    <cellStyle name="2_Goi02(25-05-2006)" xfId="408"/>
    <cellStyle name="2_Goi1N206" xfId="409"/>
    <cellStyle name="2_Goi2N206" xfId="410"/>
    <cellStyle name="2_Goi4N216" xfId="411"/>
    <cellStyle name="2_Goi5N216" xfId="412"/>
    <cellStyle name="2_Hoi Song" xfId="413"/>
    <cellStyle name="2_HT-LO" xfId="414"/>
    <cellStyle name="2_Huong Lam - Ban Giang (11-4-2007)" xfId="415"/>
    <cellStyle name="2_Khoi luong" xfId="416"/>
    <cellStyle name="2_Khoi luong doan 1" xfId="417"/>
    <cellStyle name="2_Khoi luong doan 2" xfId="418"/>
    <cellStyle name="2_Khoi Luong Hoang Truong - Hoang Phu" xfId="419"/>
    <cellStyle name="2_KL" xfId="420"/>
    <cellStyle name="2_KL_Cau My Thinh sua theo don gia 59 (19-5-07)" xfId="421"/>
    <cellStyle name="2_Kl_DT_Tham_Dinh_497_16-4-07" xfId="422"/>
    <cellStyle name="2_KL_DT-497" xfId="423"/>
    <cellStyle name="2_KL_DT-Khao-s¸t-TD" xfId="424"/>
    <cellStyle name="2_KL_Du toan sua theo tham tra(29-6 - 07)" xfId="425"/>
    <cellStyle name="2_Kl_Duong Ho Xa - Vinh Tan theo DG 62 (27-6-2007)" xfId="426"/>
    <cellStyle name="2_KL_Huong Lam - Ban Giang (11-4-2007)" xfId="427"/>
    <cellStyle name="2_Kl6-6-05" xfId="428"/>
    <cellStyle name="2_KLCongTh" xfId="429"/>
    <cellStyle name="2_Kldoan1duyet" xfId="430"/>
    <cellStyle name="2_Kldoan3" xfId="431"/>
    <cellStyle name="2_KLhoxa" xfId="432"/>
    <cellStyle name="2_Klnutgiao" xfId="433"/>
    <cellStyle name="2_KLPA2s" xfId="434"/>
    <cellStyle name="2_KlQdinhduyet" xfId="435"/>
    <cellStyle name="2_KlQL4goi5KCS" xfId="436"/>
    <cellStyle name="2_Kltayth" xfId="437"/>
    <cellStyle name="2_KltaythQDduyet" xfId="438"/>
    <cellStyle name="2_KLTn" xfId="439"/>
    <cellStyle name="2_Kluong4-2004" xfId="440"/>
    <cellStyle name="2_Km 48 - 53 (sua nap TVTT 6-7-2007)" xfId="441"/>
    <cellStyle name="2_Km2" xfId="442"/>
    <cellStyle name="2_Km3" xfId="443"/>
    <cellStyle name="2_km4-6" xfId="444"/>
    <cellStyle name="2_km48-53 (tham tra ngay 23-10-2006)" xfId="445"/>
    <cellStyle name="2_km48-53 (tham tra ngay 23-10-2006)theo gi¸ ca m¸y míi" xfId="446"/>
    <cellStyle name="2_Luong A6" xfId="447"/>
    <cellStyle name="2_maugiacotaluy" xfId="448"/>
    <cellStyle name="2_My Thanh Son Thanh" xfId="449"/>
    <cellStyle name="2_Nhom I" xfId="450"/>
    <cellStyle name="2_Project N.Du" xfId="451"/>
    <cellStyle name="2_Project N.Du.dien" xfId="452"/>
    <cellStyle name="2_Project QL4" xfId="453"/>
    <cellStyle name="2_Project QL4 goi 7" xfId="454"/>
    <cellStyle name="2_Project QL4 goi5" xfId="455"/>
    <cellStyle name="2_Project QL4 goi8" xfId="456"/>
    <cellStyle name="2_QL1A-SUA2005" xfId="457"/>
    <cellStyle name="2_Sheet1" xfId="458"/>
    <cellStyle name="2_Sheet1_Cau My Thinh sua theo don gia 59 (19-5-07)" xfId="459"/>
    <cellStyle name="2_Sheet1_DT_Tham_Dinh_497_14_4_07" xfId="460"/>
    <cellStyle name="2_Sheet1_DT_Tham_Dinh_497_16-4-07" xfId="461"/>
    <cellStyle name="2_Sheet1_DT-497" xfId="462"/>
    <cellStyle name="2_Sheet1_DT-Khao-s¸t-TD" xfId="463"/>
    <cellStyle name="2_Sheet1_Huong Lam - Ban Giang (11-4-2007)" xfId="464"/>
    <cellStyle name="2_SuoiTon" xfId="465"/>
    <cellStyle name="2_t" xfId="466"/>
    <cellStyle name="2_Tay THoa" xfId="467"/>
    <cellStyle name="2_Tham tra (8-11)1" xfId="468"/>
    <cellStyle name="2_THkl" xfId="469"/>
    <cellStyle name="2_THklpa2" xfId="470"/>
    <cellStyle name="2_tong hop (Lan 1 - 29-05-07))" xfId="471"/>
    <cellStyle name="2_Tong hop DT dieu chinh duong 38-95" xfId="472"/>
    <cellStyle name="2_Tong hop khoi luong duong 557 (30-5-2006)" xfId="473"/>
    <cellStyle name="2_Tong muc dau tu" xfId="474"/>
    <cellStyle name="2_TRUNG PMU 5" xfId="475"/>
    <cellStyle name="2_Tuyen so 1-Km0+00 - Km0+852.56" xfId="476"/>
    <cellStyle name="2_TV sua ngay 02-08-06" xfId="477"/>
    <cellStyle name="2_VatLieu 3 cau -NA" xfId="478"/>
    <cellStyle name="2_ÿÿÿÿÿ" xfId="479"/>
    <cellStyle name="2_ÿÿÿÿÿ_1" xfId="480"/>
    <cellStyle name="2_ÿÿÿÿÿ_Book1" xfId="481"/>
    <cellStyle name="2_ÿÿÿÿÿ_Book1_Cau My Thinh sua theo don gia 59 (19-5-07)" xfId="482"/>
    <cellStyle name="2_ÿÿÿÿÿ_Book1_DT_Tham_Dinh_497_14_4_07" xfId="483"/>
    <cellStyle name="2_ÿÿÿÿÿ_Book1_DT_Tham_Dinh_497_16-4-07" xfId="484"/>
    <cellStyle name="2_ÿÿÿÿÿ_Book1_DT-497" xfId="485"/>
    <cellStyle name="2_ÿÿÿÿÿ_Book1_DT-Khao-s¸t-TD" xfId="486"/>
    <cellStyle name="2_ÿÿÿÿÿ_Book1_Huong Lam - Ban Giang (11-4-2007)" xfId="487"/>
    <cellStyle name="2_ÿÿÿÿÿ_Cau My Thinh sua theo don gia 59 (19-5-07)" xfId="488"/>
    <cellStyle name="2_ÿÿÿÿÿ_DT_Tham_Dinh_497_14_4_07" xfId="489"/>
    <cellStyle name="2_ÿÿÿÿÿ_DT_Tham_Dinh_497_16-4-07" xfId="490"/>
    <cellStyle name="2_ÿÿÿÿÿ_DT-497" xfId="491"/>
    <cellStyle name="2_ÿÿÿÿÿ_DT-Khao-s¸t-TD" xfId="492"/>
    <cellStyle name="2_ÿÿÿÿÿ_Huong Lam - Ban Giang (11-4-2007)" xfId="493"/>
    <cellStyle name="2_ÿÿÿÿÿ_Tong hop DT dieu chinh duong 38-95" xfId="494"/>
    <cellStyle name="20" xfId="495"/>
    <cellStyle name="20% - Accent1" xfId="496" builtinId="30" customBuiltin="1"/>
    <cellStyle name="20% - Accent2" xfId="497" builtinId="34" customBuiltin="1"/>
    <cellStyle name="20% - Accent3" xfId="498" builtinId="38" customBuiltin="1"/>
    <cellStyle name="20% - Accent4" xfId="499" builtinId="42" customBuiltin="1"/>
    <cellStyle name="20% - Accent5" xfId="500" builtinId="46" customBuiltin="1"/>
    <cellStyle name="20% - Accent6" xfId="501" builtinId="50" customBuiltin="1"/>
    <cellStyle name="3" xfId="502"/>
    <cellStyle name="3_6.Bang_luong_moi_XDCB" xfId="503"/>
    <cellStyle name="3_A che do KS +chi BQL" xfId="504"/>
    <cellStyle name="3_BANG CAM COC GPMB 8km" xfId="505"/>
    <cellStyle name="3_Bang tong hop khoi luong" xfId="506"/>
    <cellStyle name="3_Book1" xfId="507"/>
    <cellStyle name="3_Book1_1" xfId="508"/>
    <cellStyle name="3_Book1_Book1" xfId="509"/>
    <cellStyle name="3_Book1_Cau Bai Son 2 Km 0+270.26 (8-11-2006)" xfId="510"/>
    <cellStyle name="3_Book1_Cau Hoa Son Km 1+441.06 (14-12-2006)" xfId="511"/>
    <cellStyle name="3_Book1_Cau Hoa Son Km 1+441.06 (22-10-2006)" xfId="512"/>
    <cellStyle name="3_Book1_Cau Hoa Son Km 1+441.06 (24-10-2006)" xfId="513"/>
    <cellStyle name="3_Book1_Cau Nam Tot(ngay 2-10-2006)" xfId="514"/>
    <cellStyle name="3_Book1_Cau Song Dao Km 1+51.54 (20-12-2006)" xfId="515"/>
    <cellStyle name="3_Book1_CAU XOP XANG II(su­a)" xfId="516"/>
    <cellStyle name="3_Book1_Dieu phoi dat goi 1" xfId="517"/>
    <cellStyle name="3_Book1_Dieu phoi dat goi 2" xfId="518"/>
    <cellStyle name="3_Book1_DT Kha thi ngay 11-2-06" xfId="519"/>
    <cellStyle name="3_Book1_DT ngay 04-01-2006" xfId="520"/>
    <cellStyle name="3_Book1_DT ngay 11-4-2006" xfId="521"/>
    <cellStyle name="3_Book1_DT ngay 15-11-05" xfId="522"/>
    <cellStyle name="3_Book1_DT theo DM24" xfId="523"/>
    <cellStyle name="3_Book1_Du toan KT-TCsua theo TT 03 - YC 471" xfId="524"/>
    <cellStyle name="3_Book1_Du toan Phuong lam" xfId="525"/>
    <cellStyle name="3_Book1_Du toan QL 27 (23-12-2005)" xfId="526"/>
    <cellStyle name="3_Book1_DuAnKT ngay 11-2-2006" xfId="527"/>
    <cellStyle name="3_Book1_Goi 1" xfId="528"/>
    <cellStyle name="3_Book1_Goi thau so 1 (14-12-2006)" xfId="529"/>
    <cellStyle name="3_Book1_Goi thau so 2 (20-6-2006)" xfId="530"/>
    <cellStyle name="3_Book1_Goi thau so 2 (30-01-2007)" xfId="531"/>
    <cellStyle name="3_Book1_Goi02(25-05-2006)" xfId="532"/>
    <cellStyle name="3_Book1_K C N - HUNG DONG L.NHUA" xfId="533"/>
    <cellStyle name="3_Book1_Khoi Luong Hoang Truong - Hoang Phu" xfId="534"/>
    <cellStyle name="3_Book1_km48-53 (tham tra ngay 23-10-2006)" xfId="535"/>
    <cellStyle name="3_Book1_Muong TL" xfId="536"/>
    <cellStyle name="3_Book1_Tuyen so 1-Km0+00 - Km0+852.56" xfId="537"/>
    <cellStyle name="3_Book1_TV sua ngay 02-08-06" xfId="538"/>
    <cellStyle name="3_Book1_ÿÿÿÿÿ" xfId="539"/>
    <cellStyle name="3_C" xfId="540"/>
    <cellStyle name="3_Cau Bai Son 2 Km 0+270.26 (8-11-2006)" xfId="541"/>
    <cellStyle name="3_Cau Hoi 115" xfId="542"/>
    <cellStyle name="3_Cau Hua Trai (TT 04)" xfId="543"/>
    <cellStyle name="3_Cau My Thinh sua theo don gia 59 (19-5-07)" xfId="544"/>
    <cellStyle name="3_Cau Nam Tot(ngay 2-10-2006)" xfId="545"/>
    <cellStyle name="3_Cau Song Dao Km 1+51.54 (20-12-2006)" xfId="546"/>
    <cellStyle name="3_Cau Thanh Ha 1" xfId="547"/>
    <cellStyle name="3_Cau thuy dien Ban La (Cu Anh)" xfId="548"/>
    <cellStyle name="3_CAU XOP XANG II(su­a)" xfId="549"/>
    <cellStyle name="3_Chau Thon - Tan Xuan (goi 5)" xfId="550"/>
    <cellStyle name="3_Chau Thon - Tan Xuan (KCS 8-12-06)" xfId="551"/>
    <cellStyle name="3_Chi phi KS" xfId="552"/>
    <cellStyle name="3_cong" xfId="553"/>
    <cellStyle name="3_Dakt-Cau tinh Hua Phan" xfId="554"/>
    <cellStyle name="3_DIEN" xfId="555"/>
    <cellStyle name="3_Dieu phoi dat goi 1" xfId="556"/>
    <cellStyle name="3_Dieu phoi dat goi 2" xfId="557"/>
    <cellStyle name="3_Dinh muc thiet ke" xfId="558"/>
    <cellStyle name="3_DONGIA" xfId="559"/>
    <cellStyle name="3_DT Chau Hong  trinh ngay 09-01-07" xfId="560"/>
    <cellStyle name="3_DT Kha thi ngay 11-2-06" xfId="561"/>
    <cellStyle name="3_DT KT ngay 10-9-2005" xfId="562"/>
    <cellStyle name="3_DT ngay 04-01-2006" xfId="563"/>
    <cellStyle name="3_DT ngay 11-4-2006" xfId="564"/>
    <cellStyle name="3_DT ngay 15-11-05" xfId="565"/>
    <cellStyle name="3_DT theo DM24" xfId="566"/>
    <cellStyle name="3_DT_Tham_Dinh_497_14_4_07" xfId="567"/>
    <cellStyle name="3_DT-497" xfId="568"/>
    <cellStyle name="3_Dtdchinh2397" xfId="569"/>
    <cellStyle name="3_DT-Khao-s¸t-TD" xfId="570"/>
    <cellStyle name="3_DTXL goi 11(20-9-05)" xfId="571"/>
    <cellStyle name="3_du toan" xfId="572"/>
    <cellStyle name="3_du toan (03-11-05)" xfId="573"/>
    <cellStyle name="3_Du toan (12-05-2005) Tham dinh" xfId="574"/>
    <cellStyle name="3_Du toan (23-05-2005) Tham dinh" xfId="575"/>
    <cellStyle name="3_Du toan (5 - 04 - 2004)" xfId="576"/>
    <cellStyle name="3_Du toan (6-3-2005)" xfId="577"/>
    <cellStyle name="3_Du toan (Ban A)" xfId="578"/>
    <cellStyle name="3_Du toan (ngay 13 - 07 - 2004)" xfId="579"/>
    <cellStyle name="3_Du toan (ngay 25-9-06)" xfId="580"/>
    <cellStyle name="3_Du toan (ngay03-02-07) theo DG moi" xfId="581"/>
    <cellStyle name="3_Du toan 558 (Km17+508.12 - Km 22)" xfId="582"/>
    <cellStyle name="3_Du toan bo sung (11-2004)" xfId="583"/>
    <cellStyle name="3_Du toan Cang Vung Ang (Tham tra 3-11-06)" xfId="584"/>
    <cellStyle name="3_Du toan Cang Vung Ang ngay 09-8-06 " xfId="585"/>
    <cellStyle name="3_Du toan dieu chin theo don gia moi (1-2-2007)" xfId="586"/>
    <cellStyle name="3_Du toan Doan Km 53 - 60 sua theo tham tra(15-5-2007)" xfId="587"/>
    <cellStyle name="3_Du toan Doan Km 53 - 60 sua theo TV4 tham tra(9-6-2007)" xfId="588"/>
    <cellStyle name="3_Du toan Goi 1" xfId="589"/>
    <cellStyle name="3_du toan goi 12" xfId="590"/>
    <cellStyle name="3_Du toan Goi 2" xfId="591"/>
    <cellStyle name="3_Du toan Huong Lam - Ban Giang (ngay28-11-06)" xfId="592"/>
    <cellStyle name="3_Du toan Huong Lam - Ban Giang theo DG 59 (ngay3-2-07)" xfId="593"/>
    <cellStyle name="3_Du toan khao sat(Km458-Km491)" xfId="594"/>
    <cellStyle name="3_Du toan KS Km458 - Km491" xfId="595"/>
    <cellStyle name="3_Du toan KT-TCsua theo TT 03 - YC 471" xfId="596"/>
    <cellStyle name="3_Du toan ngay (28-10-2005)" xfId="597"/>
    <cellStyle name="3_Du toan ngay 16-4-2007" xfId="598"/>
    <cellStyle name="3_Du toan ngay 1-9-2004 (version 1)" xfId="599"/>
    <cellStyle name="3_Du toan Phuong lam" xfId="600"/>
    <cellStyle name="3_Du toan QL 27 (23-12-2005)" xfId="601"/>
    <cellStyle name="3_Du toan sua theo tham tra (01-6 - 07)" xfId="602"/>
    <cellStyle name="3_Du toan sua theo tham tra(29-6 - 07)" xfId="603"/>
    <cellStyle name="3_Du toan Tay Thanh Hoa duyetcuoi" xfId="604"/>
    <cellStyle name="3_Du_toan_Ho_Xa___Vinh_Tan_WB3 sua ngay 18-8-06" xfId="605"/>
    <cellStyle name="3_DuAnKT ngay 11-2-2006" xfId="606"/>
    <cellStyle name="3_Dutoan(SGTL)" xfId="607"/>
    <cellStyle name="3_Gia_VL cau-JIBIC-Ha-tinh" xfId="608"/>
    <cellStyle name="3_Gia_VLQL48_duyet " xfId="609"/>
    <cellStyle name="3_goi 1" xfId="610"/>
    <cellStyle name="3_Goi 1 (TT04)" xfId="611"/>
    <cellStyle name="3_goi 1 duyet theo luong mo (an)" xfId="612"/>
    <cellStyle name="3_Goi 1_1" xfId="613"/>
    <cellStyle name="3_Goi so 1" xfId="614"/>
    <cellStyle name="3_Goi thau so 08 (11-05-2007)" xfId="615"/>
    <cellStyle name="3_Goi thau so 1 (14-12-2006)" xfId="616"/>
    <cellStyle name="3_Goi thau so 2 (20-6-2006)" xfId="617"/>
    <cellStyle name="3_Goi02(25-05-2006)" xfId="618"/>
    <cellStyle name="3_Goi1N206" xfId="619"/>
    <cellStyle name="3_Goi2N206" xfId="620"/>
    <cellStyle name="3_Goi4N216" xfId="621"/>
    <cellStyle name="3_Goi5N216" xfId="622"/>
    <cellStyle name="3_Hoi Song" xfId="623"/>
    <cellStyle name="3_HT-LO" xfId="624"/>
    <cellStyle name="3_Huong Lam - Ban Giang (11-4-2007)" xfId="625"/>
    <cellStyle name="3_Khoi luong" xfId="626"/>
    <cellStyle name="3_Khoi luong doan 1" xfId="627"/>
    <cellStyle name="3_Khoi luong doan 2" xfId="628"/>
    <cellStyle name="3_Khoi Luong Hoang Truong - Hoang Phu" xfId="629"/>
    <cellStyle name="3_KL" xfId="630"/>
    <cellStyle name="3_KL_Cau My Thinh sua theo don gia 59 (19-5-07)" xfId="631"/>
    <cellStyle name="3_Kl_DT_Tham_Dinh_497_16-4-07" xfId="632"/>
    <cellStyle name="3_KL_DT-497" xfId="633"/>
    <cellStyle name="3_KL_DT-Khao-s¸t-TD" xfId="634"/>
    <cellStyle name="3_KL_Du toan sua theo tham tra(29-6 - 07)" xfId="635"/>
    <cellStyle name="3_Kl_Duong Ho Xa - Vinh Tan theo DG 62 (27-6-2007)" xfId="636"/>
    <cellStyle name="3_KL_Huong Lam - Ban Giang (11-4-2007)" xfId="637"/>
    <cellStyle name="3_Kl6-6-05" xfId="638"/>
    <cellStyle name="3_KLCongTh" xfId="639"/>
    <cellStyle name="3_Kldoan1duyet" xfId="640"/>
    <cellStyle name="3_Kldoan3" xfId="641"/>
    <cellStyle name="3_KLhoxa" xfId="642"/>
    <cellStyle name="3_Klnutgiao" xfId="643"/>
    <cellStyle name="3_KLPA2s" xfId="644"/>
    <cellStyle name="3_KlQdinhduyet" xfId="645"/>
    <cellStyle name="3_KlQL4goi5KCS" xfId="646"/>
    <cellStyle name="3_Kltayth" xfId="647"/>
    <cellStyle name="3_KltaythQDduyet" xfId="648"/>
    <cellStyle name="3_KLTn" xfId="649"/>
    <cellStyle name="3_Kluong4-2004" xfId="650"/>
    <cellStyle name="3_Km 48 - 53 (sua nap TVTT 6-7-2007)" xfId="651"/>
    <cellStyle name="3_Km2" xfId="652"/>
    <cellStyle name="3_Km3" xfId="653"/>
    <cellStyle name="3_km4-6" xfId="654"/>
    <cellStyle name="3_km48-53 (tham tra ngay 23-10-2006)" xfId="655"/>
    <cellStyle name="3_km48-53 (tham tra ngay 23-10-2006)theo gi¸ ca m¸y míi" xfId="656"/>
    <cellStyle name="3_Luong A6" xfId="657"/>
    <cellStyle name="3_maugiacotaluy" xfId="658"/>
    <cellStyle name="3_My Thanh Son Thanh" xfId="659"/>
    <cellStyle name="3_Nhom I" xfId="660"/>
    <cellStyle name="3_Project N.Du" xfId="661"/>
    <cellStyle name="3_Project N.Du.dien" xfId="662"/>
    <cellStyle name="3_Project QL4" xfId="663"/>
    <cellStyle name="3_Project QL4 goi 7" xfId="664"/>
    <cellStyle name="3_Project QL4 goi5" xfId="665"/>
    <cellStyle name="3_Project QL4 goi8" xfId="666"/>
    <cellStyle name="3_QL1A-SUA2005" xfId="667"/>
    <cellStyle name="3_Sheet1" xfId="668"/>
    <cellStyle name="3_Sheet1_Cau My Thinh sua theo don gia 59 (19-5-07)" xfId="669"/>
    <cellStyle name="3_Sheet1_DT_Tham_Dinh_497_14_4_07" xfId="670"/>
    <cellStyle name="3_Sheet1_DT_Tham_Dinh_497_16-4-07" xfId="671"/>
    <cellStyle name="3_Sheet1_DT-497" xfId="672"/>
    <cellStyle name="3_Sheet1_DT-Khao-s¸t-TD" xfId="673"/>
    <cellStyle name="3_Sheet1_Huong Lam - Ban Giang (11-4-2007)" xfId="674"/>
    <cellStyle name="3_SuoiTon" xfId="675"/>
    <cellStyle name="3_t" xfId="676"/>
    <cellStyle name="3_Tay THoa" xfId="677"/>
    <cellStyle name="3_Tham tra (8-11)1" xfId="678"/>
    <cellStyle name="3_THkl" xfId="679"/>
    <cellStyle name="3_THklpa2" xfId="680"/>
    <cellStyle name="3_tong hop (Lan 1 - 29-05-07))" xfId="681"/>
    <cellStyle name="3_Tong hop DT dieu chinh duong 38-95" xfId="682"/>
    <cellStyle name="3_Tong hop khoi luong duong 557 (30-5-2006)" xfId="683"/>
    <cellStyle name="3_Tong muc dau tu" xfId="684"/>
    <cellStyle name="3_Tuyen so 1-Km0+00 - Km0+852.56" xfId="685"/>
    <cellStyle name="3_TV sua ngay 02-08-06" xfId="686"/>
    <cellStyle name="3_VatLieu 3 cau -NA" xfId="687"/>
    <cellStyle name="3_ÿÿÿÿÿ" xfId="688"/>
    <cellStyle name="3_ÿÿÿÿÿ_1" xfId="689"/>
    <cellStyle name="4" xfId="690"/>
    <cellStyle name="4_6.Bang_luong_moi_XDCB" xfId="691"/>
    <cellStyle name="4_A che do KS +chi BQL" xfId="692"/>
    <cellStyle name="4_BANG CAM COC GPMB 8km" xfId="693"/>
    <cellStyle name="4_Bang tong hop khoi luong" xfId="694"/>
    <cellStyle name="4_Book1" xfId="695"/>
    <cellStyle name="4_Book1_1" xfId="696"/>
    <cellStyle name="4_Book1_Book1" xfId="697"/>
    <cellStyle name="4_Book1_Cau Bai Son 2 Km 0+270.26 (8-11-2006)" xfId="698"/>
    <cellStyle name="4_Book1_Cau Hoa Son Km 1+441.06 (14-12-2006)" xfId="699"/>
    <cellStyle name="4_Book1_Cau Hoa Son Km 1+441.06 (22-10-2006)" xfId="700"/>
    <cellStyle name="4_Book1_Cau Hoa Son Km 1+441.06 (24-10-2006)" xfId="701"/>
    <cellStyle name="4_Book1_Cau Nam Tot(ngay 2-10-2006)" xfId="702"/>
    <cellStyle name="4_Book1_Cau Song Dao Km 1+51.54 (20-12-2006)" xfId="703"/>
    <cellStyle name="4_Book1_CAU XOP XANG II(su­a)" xfId="704"/>
    <cellStyle name="4_Book1_Dieu phoi dat goi 1" xfId="705"/>
    <cellStyle name="4_Book1_Dieu phoi dat goi 2" xfId="706"/>
    <cellStyle name="4_Book1_DT Kha thi ngay 11-2-06" xfId="707"/>
    <cellStyle name="4_Book1_DT ngay 04-01-2006" xfId="708"/>
    <cellStyle name="4_Book1_DT ngay 11-4-2006" xfId="709"/>
    <cellStyle name="4_Book1_DT ngay 15-11-05" xfId="710"/>
    <cellStyle name="4_Book1_DT theo DM24" xfId="711"/>
    <cellStyle name="4_Book1_Du toan KT-TCsua theo TT 03 - YC 471" xfId="712"/>
    <cellStyle name="4_Book1_Du toan Phuong lam" xfId="713"/>
    <cellStyle name="4_Book1_Du toan QL 27 (23-12-2005)" xfId="714"/>
    <cellStyle name="4_Book1_DuAnKT ngay 11-2-2006" xfId="715"/>
    <cellStyle name="4_Book1_Goi 1" xfId="716"/>
    <cellStyle name="4_Book1_Goi thau so 1 (14-12-2006)" xfId="717"/>
    <cellStyle name="4_Book1_Goi thau so 2 (20-6-2006)" xfId="718"/>
    <cellStyle name="4_Book1_Goi thau so 2 (30-01-2007)" xfId="719"/>
    <cellStyle name="4_Book1_Goi02(25-05-2006)" xfId="720"/>
    <cellStyle name="4_Book1_K C N - HUNG DONG L.NHUA" xfId="721"/>
    <cellStyle name="4_Book1_Khoi Luong Hoang Truong - Hoang Phu" xfId="722"/>
    <cellStyle name="4_Book1_km48-53 (tham tra ngay 23-10-2006)" xfId="723"/>
    <cellStyle name="4_Book1_Muong TL" xfId="724"/>
    <cellStyle name="4_Book1_Tuyen so 1-Km0+00 - Km0+852.56" xfId="725"/>
    <cellStyle name="4_Book1_TV sua ngay 02-08-06" xfId="726"/>
    <cellStyle name="4_Book1_ÿÿÿÿÿ" xfId="727"/>
    <cellStyle name="4_C" xfId="728"/>
    <cellStyle name="4_Cau Bai Son 2 Km 0+270.26 (8-11-2006)" xfId="729"/>
    <cellStyle name="4_Cau Hoi 115" xfId="730"/>
    <cellStyle name="4_Cau Hua Trai (TT 04)" xfId="731"/>
    <cellStyle name="4_Cau My Thinh sua theo don gia 59 (19-5-07)" xfId="732"/>
    <cellStyle name="4_Cau Nam Tot(ngay 2-10-2006)" xfId="733"/>
    <cellStyle name="4_Cau Song Dao Km 1+51.54 (20-12-2006)" xfId="734"/>
    <cellStyle name="4_Cau Thanh Ha 1" xfId="735"/>
    <cellStyle name="4_Cau thuy dien Ban La (Cu Anh)" xfId="736"/>
    <cellStyle name="4_CAU XOP XANG II(su­a)" xfId="737"/>
    <cellStyle name="4_Chau Thon - Tan Xuan (goi 5)" xfId="738"/>
    <cellStyle name="4_Chau Thon - Tan Xuan (KCS 8-12-06)" xfId="739"/>
    <cellStyle name="4_Chi phi KS" xfId="740"/>
    <cellStyle name="4_cong" xfId="741"/>
    <cellStyle name="4_Dakt-Cau tinh Hua Phan" xfId="742"/>
    <cellStyle name="4_DIEN" xfId="743"/>
    <cellStyle name="4_Dieu phoi dat goi 1" xfId="744"/>
    <cellStyle name="4_Dieu phoi dat goi 2" xfId="745"/>
    <cellStyle name="4_Dinh muc thiet ke" xfId="746"/>
    <cellStyle name="4_DONGIA" xfId="747"/>
    <cellStyle name="4_DT Chau Hong  trinh ngay 09-01-07" xfId="748"/>
    <cellStyle name="4_DT Kha thi ngay 11-2-06" xfId="749"/>
    <cellStyle name="4_DT KT ngay 10-9-2005" xfId="750"/>
    <cellStyle name="4_DT ngay 04-01-2006" xfId="751"/>
    <cellStyle name="4_DT ngay 11-4-2006" xfId="752"/>
    <cellStyle name="4_DT ngay 15-11-05" xfId="753"/>
    <cellStyle name="4_DT theo DM24" xfId="754"/>
    <cellStyle name="4_DT_Tham_Dinh_497_14_4_07" xfId="755"/>
    <cellStyle name="4_DT-497" xfId="756"/>
    <cellStyle name="4_Dtdchinh2397" xfId="757"/>
    <cellStyle name="4_DT-Khao-s¸t-TD" xfId="758"/>
    <cellStyle name="4_DTXL goi 11(20-9-05)" xfId="759"/>
    <cellStyle name="4_du toan" xfId="760"/>
    <cellStyle name="4_du toan (03-11-05)" xfId="761"/>
    <cellStyle name="4_Du toan (12-05-2005) Tham dinh" xfId="762"/>
    <cellStyle name="4_Du toan (23-05-2005) Tham dinh" xfId="763"/>
    <cellStyle name="4_Du toan (5 - 04 - 2004)" xfId="764"/>
    <cellStyle name="4_Du toan (6-3-2005)" xfId="765"/>
    <cellStyle name="4_Du toan (Ban A)" xfId="766"/>
    <cellStyle name="4_Du toan (ngay 13 - 07 - 2004)" xfId="767"/>
    <cellStyle name="4_Du toan (ngay 25-9-06)" xfId="768"/>
    <cellStyle name="4_Du toan (ngay03-02-07) theo DG moi" xfId="769"/>
    <cellStyle name="4_Du toan 558 (Km17+508.12 - Km 22)" xfId="770"/>
    <cellStyle name="4_Du toan bo sung (11-2004)" xfId="771"/>
    <cellStyle name="4_Du toan Cang Vung Ang (Tham tra 3-11-06)" xfId="772"/>
    <cellStyle name="4_Du toan Cang Vung Ang ngay 09-8-06 " xfId="773"/>
    <cellStyle name="4_Du toan dieu chin theo don gia moi (1-2-2007)" xfId="774"/>
    <cellStyle name="4_Du toan Doan Km 53 - 60 sua theo tham tra(15-5-2007)" xfId="775"/>
    <cellStyle name="4_Du toan Doan Km 53 - 60 sua theo TV4 tham tra(9-6-2007)" xfId="776"/>
    <cellStyle name="4_Du toan Goi 1" xfId="777"/>
    <cellStyle name="4_du toan goi 12" xfId="778"/>
    <cellStyle name="4_Du toan Goi 2" xfId="779"/>
    <cellStyle name="4_Du toan Huong Lam - Ban Giang (ngay28-11-06)" xfId="780"/>
    <cellStyle name="4_Du toan Huong Lam - Ban Giang theo DG 59 (ngay3-2-07)" xfId="781"/>
    <cellStyle name="4_Du toan khao sat(Km458-Km491)" xfId="782"/>
    <cellStyle name="4_Du toan KS Km458 - Km491" xfId="783"/>
    <cellStyle name="4_Du toan KT-TCsua theo TT 03 - YC 471" xfId="784"/>
    <cellStyle name="4_Du toan ngay (28-10-2005)" xfId="785"/>
    <cellStyle name="4_Du toan ngay 16-4-2007" xfId="786"/>
    <cellStyle name="4_Du toan ngay 1-9-2004 (version 1)" xfId="787"/>
    <cellStyle name="4_Du toan Phuong lam" xfId="788"/>
    <cellStyle name="4_Du toan QL 27 (23-12-2005)" xfId="789"/>
    <cellStyle name="4_Du toan sua theo tham tra (01-6 - 07)" xfId="790"/>
    <cellStyle name="4_Du toan sua theo tham tra(29-6 - 07)" xfId="791"/>
    <cellStyle name="4_Du toan Tay Thanh Hoa duyetcuoi" xfId="792"/>
    <cellStyle name="4_Du_toan_Ho_Xa___Vinh_Tan_WB3 sua ngay 18-8-06" xfId="793"/>
    <cellStyle name="4_DuAnKT ngay 11-2-2006" xfId="794"/>
    <cellStyle name="4_Dutoan(SGTL)" xfId="795"/>
    <cellStyle name="4_Gia_VL cau-JIBIC-Ha-tinh" xfId="796"/>
    <cellStyle name="4_Gia_VLQL48_duyet " xfId="797"/>
    <cellStyle name="4_goi 1" xfId="798"/>
    <cellStyle name="4_Goi 1 (TT04)" xfId="799"/>
    <cellStyle name="4_goi 1 duyet theo luong mo (an)" xfId="800"/>
    <cellStyle name="4_Goi 1_1" xfId="801"/>
    <cellStyle name="4_Goi so 1" xfId="802"/>
    <cellStyle name="4_Goi thau so 08 (11-05-2007)" xfId="803"/>
    <cellStyle name="4_Goi thau so 1 (14-12-2006)" xfId="804"/>
    <cellStyle name="4_Goi thau so 2 (20-6-2006)" xfId="805"/>
    <cellStyle name="4_Goi02(25-05-2006)" xfId="806"/>
    <cellStyle name="4_Goi1N206" xfId="807"/>
    <cellStyle name="4_Goi2N206" xfId="808"/>
    <cellStyle name="4_Goi4N216" xfId="809"/>
    <cellStyle name="4_Goi5N216" xfId="810"/>
    <cellStyle name="4_Hoi Song" xfId="811"/>
    <cellStyle name="4_HT-LO" xfId="812"/>
    <cellStyle name="4_Huong Lam - Ban Giang (11-4-2007)" xfId="813"/>
    <cellStyle name="4_Khoi luong" xfId="814"/>
    <cellStyle name="4_Khoi luong doan 1" xfId="815"/>
    <cellStyle name="4_Khoi luong doan 2" xfId="816"/>
    <cellStyle name="4_Khoi Luong Hoang Truong - Hoang Phu" xfId="817"/>
    <cellStyle name="4_KL" xfId="818"/>
    <cellStyle name="4_Kl6-6-05" xfId="819"/>
    <cellStyle name="4_KLCongTh" xfId="820"/>
    <cellStyle name="4_Kldoan1duyet" xfId="821"/>
    <cellStyle name="4_Kldoan3" xfId="822"/>
    <cellStyle name="4_KLhoxa" xfId="823"/>
    <cellStyle name="4_Klnutgiao" xfId="824"/>
    <cellStyle name="4_KLPA2s" xfId="825"/>
    <cellStyle name="4_KlQdinhduyet" xfId="826"/>
    <cellStyle name="4_KlQL4goi5KCS" xfId="827"/>
    <cellStyle name="4_Kltayth" xfId="828"/>
    <cellStyle name="4_KltaythQDduyet" xfId="829"/>
    <cellStyle name="4_KLTn" xfId="830"/>
    <cellStyle name="4_Kluong4-2004" xfId="831"/>
    <cellStyle name="4_Km 48 - 53 (sua nap TVTT 6-7-2007)" xfId="832"/>
    <cellStyle name="4_km4-6" xfId="833"/>
    <cellStyle name="4_km48-53 (tham tra ngay 23-10-2006)" xfId="834"/>
    <cellStyle name="4_km48-53 (tham tra ngay 23-10-2006)theo gi¸ ca m¸y míi" xfId="835"/>
    <cellStyle name="4_Luong A6" xfId="836"/>
    <cellStyle name="4_maugiacotaluy" xfId="837"/>
    <cellStyle name="4_My Thanh Son Thanh" xfId="838"/>
    <cellStyle name="4_Nhom I" xfId="839"/>
    <cellStyle name="4_Project N.Du" xfId="840"/>
    <cellStyle name="4_Project N.Du.dien" xfId="841"/>
    <cellStyle name="4_Project QL4" xfId="842"/>
    <cellStyle name="4_Project QL4 goi 7" xfId="843"/>
    <cellStyle name="4_Project QL4 goi5" xfId="844"/>
    <cellStyle name="4_Project QL4 goi8" xfId="845"/>
    <cellStyle name="4_QL1A-SUA2005" xfId="846"/>
    <cellStyle name="4_Sheet1" xfId="847"/>
    <cellStyle name="4_SuoiTon" xfId="848"/>
    <cellStyle name="4_t" xfId="849"/>
    <cellStyle name="4_Tay THoa" xfId="850"/>
    <cellStyle name="4_Tham tra (8-11)1" xfId="851"/>
    <cellStyle name="4_THkl" xfId="852"/>
    <cellStyle name="4_THklpa2" xfId="853"/>
    <cellStyle name="4_tong hop (Lan 1 - 29-05-07))" xfId="854"/>
    <cellStyle name="4_Tong hop DT dieu chinh duong 38-95" xfId="855"/>
    <cellStyle name="4_Tong hop khoi luong duong 557 (30-5-2006)" xfId="856"/>
    <cellStyle name="4_Tong muc dau tu" xfId="857"/>
    <cellStyle name="4_Tuyen so 1-Km0+00 - Km0+852.56" xfId="858"/>
    <cellStyle name="4_TV sua ngay 02-08-06" xfId="859"/>
    <cellStyle name="4_VatLieu 3 cau -NA" xfId="860"/>
    <cellStyle name="4_ÿÿÿÿÿ" xfId="861"/>
    <cellStyle name="4_ÿÿÿÿÿ_1" xfId="862"/>
    <cellStyle name="40% - Accent1" xfId="863" builtinId="31" customBuiltin="1"/>
    <cellStyle name="40% - Accent2" xfId="864" builtinId="35" customBuiltin="1"/>
    <cellStyle name="40% - Accent3" xfId="865" builtinId="39" customBuiltin="1"/>
    <cellStyle name="40% - Accent4" xfId="866" builtinId="43" customBuiltin="1"/>
    <cellStyle name="40% - Accent5" xfId="867" builtinId="47" customBuiltin="1"/>
    <cellStyle name="40% - Accent6" xfId="868" builtinId="51" customBuiltin="1"/>
    <cellStyle name="52" xfId="869"/>
    <cellStyle name="6" xfId="870"/>
    <cellStyle name="60% - Accent1" xfId="871" builtinId="32" customBuiltin="1"/>
    <cellStyle name="60% - Accent2" xfId="872" builtinId="36" customBuiltin="1"/>
    <cellStyle name="60% - Accent3" xfId="873" builtinId="40" customBuiltin="1"/>
    <cellStyle name="60% - Accent4" xfId="874" builtinId="44" customBuiltin="1"/>
    <cellStyle name="60% - Accent5" xfId="875" builtinId="48" customBuiltin="1"/>
    <cellStyle name="60% - Accent6" xfId="876" builtinId="52" customBuiltin="1"/>
    <cellStyle name="_x0001_Å»_x001e_´ " xfId="877"/>
    <cellStyle name="_x0001_Å»_x001e_´_" xfId="878"/>
    <cellStyle name="Accent1" xfId="879" builtinId="29" customBuiltin="1"/>
    <cellStyle name="Accent1 - 20%" xfId="880"/>
    <cellStyle name="Accent1 - 40%" xfId="881"/>
    <cellStyle name="Accent1 - 60%" xfId="882"/>
    <cellStyle name="Accent2" xfId="883" builtinId="33" customBuiltin="1"/>
    <cellStyle name="Accent2 - 20%" xfId="884"/>
    <cellStyle name="Accent2 - 40%" xfId="885"/>
    <cellStyle name="Accent2 - 60%" xfId="886"/>
    <cellStyle name="Accent3" xfId="887" builtinId="37" customBuiltin="1"/>
    <cellStyle name="Accent3 - 20%" xfId="888"/>
    <cellStyle name="Accent3 - 40%" xfId="889"/>
    <cellStyle name="Accent3 - 60%" xfId="890"/>
    <cellStyle name="Accent4" xfId="891" builtinId="41" customBuiltin="1"/>
    <cellStyle name="Accent4 - 20%" xfId="892"/>
    <cellStyle name="Accent4 - 40%" xfId="893"/>
    <cellStyle name="Accent4 - 60%" xfId="894"/>
    <cellStyle name="Accent5" xfId="895" builtinId="45" customBuiltin="1"/>
    <cellStyle name="Accent5 - 20%" xfId="896"/>
    <cellStyle name="Accent5 - 40%" xfId="897"/>
    <cellStyle name="Accent5 - 60%" xfId="898"/>
    <cellStyle name="Accent6" xfId="899" builtinId="49" customBuiltin="1"/>
    <cellStyle name="Accent6 - 20%" xfId="900"/>
    <cellStyle name="Accent6 - 40%" xfId="901"/>
    <cellStyle name="Accent6 - 60%" xfId="902"/>
    <cellStyle name="ÅëÈ­ [0]_      " xfId="903"/>
    <cellStyle name="AeE­ [0]_INQUIRY ¿?¾÷AßAø " xfId="904"/>
    <cellStyle name="ÅëÈ­ [0]_laroux" xfId="905"/>
    <cellStyle name="ÅëÈ­_      " xfId="906"/>
    <cellStyle name="AeE­_INQUIRY ¿?¾÷AßAø " xfId="907"/>
    <cellStyle name="ÅëÈ­_L601CPT" xfId="908"/>
    <cellStyle name="APPEAR" xfId="909"/>
    <cellStyle name="args.style" xfId="910"/>
    <cellStyle name="ÄÞ¸¶ [0]_      " xfId="911"/>
    <cellStyle name="AÞ¸¶ [0]_INQUIRY ¿?¾÷AßAø " xfId="912"/>
    <cellStyle name="ÄÞ¸¶ [0]_L601CPT" xfId="913"/>
    <cellStyle name="ÄÞ¸¶_      " xfId="914"/>
    <cellStyle name="AÞ¸¶_INQUIRY ¿?¾÷AßAø " xfId="915"/>
    <cellStyle name="ÄÞ¸¶_L601CPT" xfId="916"/>
    <cellStyle name="AutoFormat Options" xfId="917"/>
    <cellStyle name="Bad" xfId="918" builtinId="27" customBuiltin="1"/>
    <cellStyle name="Bình Thường_Bang bieu KH thang 62006" xfId="919"/>
    <cellStyle name="Body" xfId="920"/>
    <cellStyle name="C?AØ_?c¾÷ºIº° AN°e " xfId="921"/>
    <cellStyle name="Ç¥ÁØ_      " xfId="922"/>
    <cellStyle name="C￥AØ_¿μ¾÷CoE² " xfId="923"/>
    <cellStyle name="Ç¥ÁØ_±³°¢¼ö·®" xfId="924"/>
    <cellStyle name="C￥AØ_Sheet1_¿μ¾÷CoE² " xfId="925"/>
    <cellStyle name="Calc Currency (0)" xfId="926"/>
    <cellStyle name="Calc Currency (2)" xfId="927"/>
    <cellStyle name="Calc Percent (0)" xfId="928"/>
    <cellStyle name="Calc Percent (1)" xfId="929"/>
    <cellStyle name="Calc Percent (2)" xfId="930"/>
    <cellStyle name="Calc Units (0)" xfId="931"/>
    <cellStyle name="Calc Units (1)" xfId="932"/>
    <cellStyle name="Calc Units (2)" xfId="933"/>
    <cellStyle name="Calculation" xfId="934" builtinId="22" customBuiltin="1"/>
    <cellStyle name="category" xfId="935"/>
    <cellStyle name="CC1" xfId="936"/>
    <cellStyle name="CC2" xfId="937"/>
    <cellStyle name="Cerrency_Sheet2_XANGDAU" xfId="938"/>
    <cellStyle name="chchuyen" xfId="939"/>
    <cellStyle name="Check Cell" xfId="940" builtinId="23" customBuiltin="1"/>
    <cellStyle name="Chi phÝ kh¸c_Book1" xfId="941"/>
    <cellStyle name="Comma" xfId="942" builtinId="3"/>
    <cellStyle name="Comma  - Style1" xfId="943"/>
    <cellStyle name="Comma  - Style2" xfId="944"/>
    <cellStyle name="Comma  - Style3" xfId="945"/>
    <cellStyle name="Comma  - Style4" xfId="946"/>
    <cellStyle name="Comma  - Style5" xfId="947"/>
    <cellStyle name="Comma  - Style6" xfId="948"/>
    <cellStyle name="Comma  - Style7" xfId="949"/>
    <cellStyle name="Comma  - Style8" xfId="950"/>
    <cellStyle name="Comma [00]" xfId="951"/>
    <cellStyle name="comma zerodec" xfId="952"/>
    <cellStyle name="Comma0" xfId="953"/>
    <cellStyle name="Copied" xfId="954"/>
    <cellStyle name="Co聭ma_Sheet1" xfId="955"/>
    <cellStyle name="Cࡵrrency_Sheet1_PRODUCTĠ" xfId="956"/>
    <cellStyle name="_x0001_CS_x0006_RMO[" xfId="957"/>
    <cellStyle name="_x0001_CS_x0006_RMO_" xfId="958"/>
    <cellStyle name="CT1" xfId="959"/>
    <cellStyle name="CT2" xfId="960"/>
    <cellStyle name="CT4" xfId="961"/>
    <cellStyle name="CT5" xfId="962"/>
    <cellStyle name="ct7" xfId="963"/>
    <cellStyle name="ct8" xfId="964"/>
    <cellStyle name="cth1" xfId="965"/>
    <cellStyle name="Cthuc" xfId="966"/>
    <cellStyle name="Cthuc1" xfId="967"/>
    <cellStyle name="Currency [00]" xfId="968"/>
    <cellStyle name="Currency0" xfId="969"/>
    <cellStyle name="Currency1" xfId="970"/>
    <cellStyle name="d" xfId="971"/>
    <cellStyle name="d%" xfId="972"/>
    <cellStyle name="d1" xfId="973"/>
    <cellStyle name="Date" xfId="974"/>
    <cellStyle name="Date Short" xfId="975"/>
    <cellStyle name="Dezimal [0]_Compiling Utility Macros" xfId="976"/>
    <cellStyle name="Dezimal_Compiling Utility Macros" xfId="977"/>
    <cellStyle name="_x0001_dÏÈ¹ " xfId="978"/>
    <cellStyle name="_x0001_dÏÈ¹_" xfId="979"/>
    <cellStyle name="Dollar (zero dec)" xfId="980"/>
    <cellStyle name="DuToanBXD" xfId="981"/>
    <cellStyle name="Dziesi?tny [0]_Invoices2001Slovakia" xfId="982"/>
    <cellStyle name="Dziesi?tny_Invoices2001Slovakia" xfId="983"/>
    <cellStyle name="Dziesietny [0]_Invoices2001Slovakia" xfId="984"/>
    <cellStyle name="Dziesiętny [0]_Invoices2001Slovakia" xfId="985"/>
    <cellStyle name="Dziesietny [0]_Invoices2001Slovakia_Book1" xfId="986"/>
    <cellStyle name="Dziesiętny [0]_Invoices2001Slovakia_Book1" xfId="987"/>
    <cellStyle name="Dziesietny [0]_Invoices2001Slovakia_Book1_Tong hop Cac tuyen(9-1-06)" xfId="988"/>
    <cellStyle name="Dziesiętny [0]_Invoices2001Slovakia_Book1_Tong hop Cac tuyen(9-1-06)" xfId="989"/>
    <cellStyle name="Dziesietny [0]_Invoices2001Slovakia_KL K.C mat duong" xfId="990"/>
    <cellStyle name="Dziesiętny [0]_Invoices2001Slovakia_Nhalamviec VTC(25-1-05)" xfId="991"/>
    <cellStyle name="Dziesietny [0]_Invoices2001Slovakia_TDT KHANH HOA" xfId="992"/>
    <cellStyle name="Dziesiętny [0]_Invoices2001Slovakia_TDT KHANH HOA" xfId="993"/>
    <cellStyle name="Dziesietny [0]_Invoices2001Slovakia_TDT KHANH HOA_Tong hop Cac tuyen(9-1-06)" xfId="994"/>
    <cellStyle name="Dziesiętny [0]_Invoices2001Slovakia_TDT KHANH HOA_Tong hop Cac tuyen(9-1-06)" xfId="995"/>
    <cellStyle name="Dziesietny [0]_Invoices2001Slovakia_TDT quangngai" xfId="996"/>
    <cellStyle name="Dziesiętny [0]_Invoices2001Slovakia_TDT quangngai" xfId="997"/>
    <cellStyle name="Dziesietny [0]_Invoices2001Slovakia_Tong hop Cac tuyen(9-1-06)" xfId="998"/>
    <cellStyle name="Dziesietny_Invoices2001Slovakia" xfId="999"/>
    <cellStyle name="Dziesiętny_Invoices2001Slovakia" xfId="1000"/>
    <cellStyle name="Dziesietny_Invoices2001Slovakia_Book1" xfId="1001"/>
    <cellStyle name="Dziesiętny_Invoices2001Slovakia_Book1" xfId="1002"/>
    <cellStyle name="Dziesietny_Invoices2001Slovakia_Book1_Tong hop Cac tuyen(9-1-06)" xfId="1003"/>
    <cellStyle name="Dziesiętny_Invoices2001Slovakia_Book1_Tong hop Cac tuyen(9-1-06)" xfId="1004"/>
    <cellStyle name="Dziesietny_Invoices2001Slovakia_KL K.C mat duong" xfId="1005"/>
    <cellStyle name="Dziesiętny_Invoices2001Slovakia_Nhalamviec VTC(25-1-05)" xfId="1006"/>
    <cellStyle name="Dziesietny_Invoices2001Slovakia_TDT KHANH HOA" xfId="1007"/>
    <cellStyle name="Dziesiętny_Invoices2001Slovakia_TDT KHANH HOA" xfId="1008"/>
    <cellStyle name="Dziesietny_Invoices2001Slovakia_TDT KHANH HOA_Tong hop Cac tuyen(9-1-06)" xfId="1009"/>
    <cellStyle name="Dziesiętny_Invoices2001Slovakia_TDT KHANH HOA_Tong hop Cac tuyen(9-1-06)" xfId="1010"/>
    <cellStyle name="Dziesietny_Invoices2001Slovakia_TDT quangngai" xfId="1011"/>
    <cellStyle name="Dziesiętny_Invoices2001Slovakia_TDT quangngai" xfId="1012"/>
    <cellStyle name="Dziesietny_Invoices2001Slovakia_Tong hop Cac tuyen(9-1-06)" xfId="1013"/>
    <cellStyle name="e" xfId="1014"/>
    <cellStyle name="Emphasis 1" xfId="1015"/>
    <cellStyle name="Emphasis 2" xfId="1016"/>
    <cellStyle name="Emphasis 3" xfId="1017"/>
    <cellStyle name="Enter Currency (0)" xfId="1018"/>
    <cellStyle name="Enter Currency (2)" xfId="1019"/>
    <cellStyle name="Enter Units (0)" xfId="1020"/>
    <cellStyle name="Enter Units (1)" xfId="1021"/>
    <cellStyle name="Enter Units (2)" xfId="1022"/>
    <cellStyle name="Entered" xfId="1023"/>
    <cellStyle name="Euro" xfId="1024"/>
    <cellStyle name="Explanatory Text" xfId="1025" builtinId="53" customBuiltin="1"/>
    <cellStyle name="f" xfId="1026"/>
    <cellStyle name="Fixed" xfId="1027"/>
    <cellStyle name="Font Britannic16" xfId="1028"/>
    <cellStyle name="Font Britannic18" xfId="1029"/>
    <cellStyle name="Font CenturyCond 18" xfId="1030"/>
    <cellStyle name="Font Cond20" xfId="1031"/>
    <cellStyle name="Font LucidaSans16" xfId="1032"/>
    <cellStyle name="Font NewCenturyCond18" xfId="1033"/>
    <cellStyle name="Font Ottawa14" xfId="1034"/>
    <cellStyle name="Font Ottawa16" xfId="1035"/>
    <cellStyle name="Good" xfId="1036" builtinId="26" customBuiltin="1"/>
    <cellStyle name="Grey" xfId="1037"/>
    <cellStyle name="H" xfId="1038"/>
    <cellStyle name="ha" xfId="1039"/>
    <cellStyle name="Head 1" xfId="1040"/>
    <cellStyle name="HEADER" xfId="1041"/>
    <cellStyle name="Header1" xfId="1042"/>
    <cellStyle name="Header2" xfId="1043"/>
    <cellStyle name="Heading 1" xfId="1044" builtinId="16" customBuiltin="1"/>
    <cellStyle name="Heading 2" xfId="1045" builtinId="17" customBuiltin="1"/>
    <cellStyle name="Heading 3" xfId="1046" builtinId="18" customBuiltin="1"/>
    <cellStyle name="Heading 4" xfId="1047" builtinId="19" customBuiltin="1"/>
    <cellStyle name="HEADING1" xfId="1048"/>
    <cellStyle name="HEADING2" xfId="1049"/>
    <cellStyle name="HEADINGS" xfId="1050"/>
    <cellStyle name="HEADINGSTOP" xfId="1051"/>
    <cellStyle name="headoption" xfId="1052"/>
    <cellStyle name="HIDE" xfId="1053"/>
    <cellStyle name="Hoa-Scholl" xfId="1054"/>
    <cellStyle name="_x0001_í½?" xfId="1055"/>
    <cellStyle name="_x0001_íå_x001b_ô " xfId="1056"/>
    <cellStyle name="_x0001_íå_x001b_ô_" xfId="1057"/>
    <cellStyle name="Input" xfId="1058" builtinId="20" customBuiltin="1"/>
    <cellStyle name="Input [yellow]" xfId="1059"/>
    <cellStyle name="k" xfId="1060"/>
    <cellStyle name="khanh" xfId="1061"/>
    <cellStyle name="khung" xfId="1062"/>
    <cellStyle name="Kien1" xfId="1063"/>
    <cellStyle name="Ledger 17 x 11 in" xfId="1064"/>
    <cellStyle name="Link Currency (0)" xfId="1065"/>
    <cellStyle name="Link Currency (2)" xfId="1066"/>
    <cellStyle name="Link Units (0)" xfId="1067"/>
    <cellStyle name="Link Units (1)" xfId="1068"/>
    <cellStyle name="Link Units (2)" xfId="1069"/>
    <cellStyle name="Linked Cell" xfId="1070" builtinId="24" customBuiltin="1"/>
    <cellStyle name="luc" xfId="1071"/>
    <cellStyle name="luc2" xfId="1072"/>
    <cellStyle name="MARK" xfId="1073"/>
    <cellStyle name="MAU" xfId="1074"/>
    <cellStyle name="Migliaia (0)_CALPREZZ" xfId="1075"/>
    <cellStyle name="Migliaia_ PESO ELETTR." xfId="1076"/>
    <cellStyle name="Millares [0]_2AV_M_M " xfId="1077"/>
    <cellStyle name="Millares_2AV_M_M " xfId="1078"/>
    <cellStyle name="Milliers [0]_2 PTS Global" xfId="1079"/>
    <cellStyle name="Milliers_2 PTS Global" xfId="1080"/>
    <cellStyle name="Model" xfId="1081"/>
    <cellStyle name="moi" xfId="1082"/>
    <cellStyle name="Moneda [0]_2AV_M_M " xfId="1083"/>
    <cellStyle name="Moneda_2AV_M_M " xfId="1084"/>
    <cellStyle name="Monétaire [0]_2 PTS Global" xfId="1085"/>
    <cellStyle name="Monétaire_2 PTS Global" xfId="1086"/>
    <cellStyle name="n" xfId="1087"/>
    <cellStyle name="n1" xfId="1088"/>
    <cellStyle name="Name" xfId="1089"/>
    <cellStyle name="Neutral" xfId="1090" builtinId="28" customBuiltin="1"/>
    <cellStyle name="New" xfId="1091"/>
    <cellStyle name="New Times Roman" xfId="1092"/>
    <cellStyle name="no dec" xfId="1093"/>
    <cellStyle name="Normal" xfId="0" builtinId="0"/>
    <cellStyle name="Normal - Style1" xfId="1094"/>
    <cellStyle name="Normal - 유형1" xfId="1095"/>
    <cellStyle name="Normal 2" xfId="1096"/>
    <cellStyle name="Normal_Sheet1" xfId="1097"/>
    <cellStyle name="Normal1" xfId="1098"/>
    <cellStyle name="Normale_ PESO ELETTR." xfId="1099"/>
    <cellStyle name="Normalny_Cennik obowiazuje od 06-08-2001 r (1)" xfId="1100"/>
    <cellStyle name="Note" xfId="1101" builtinId="10" customBuiltin="1"/>
    <cellStyle name="Œ…‹æØ‚è [0.00]_laroux" xfId="1102"/>
    <cellStyle name="Œ…‹æØ‚è_laroux" xfId="1103"/>
    <cellStyle name="oft Excel]_x000d_&#10;Comment=open=/f ‚ðw’è‚·‚é‚ÆAƒ†[ƒU[’è‹`ŠÖ”‚ðŠÖ”“\‚è•t‚¯‚Ìˆê——‚É“o˜^‚·‚é‚±‚Æ‚ª‚Å‚«‚Ü‚·B_x000d_&#10;Maximized" xfId="1104"/>
    <cellStyle name="oft Excel]_x000d_&#10;Comment=The open=/f lines load custom functions into the Paste Function list._x000d_&#10;Maximized=2_x000d_&#10;Basics=1_x000d_&#10;A" xfId="1105"/>
    <cellStyle name="oft Excel]_x000d_&#10;Comment=The open=/f lines load custom functions into the Paste Function list._x000d_&#10;Maximized=3_x000d_&#10;Basics=1_x000d_&#10;A" xfId="1106"/>
    <cellStyle name="omma [0]_Mktg Prog" xfId="1107"/>
    <cellStyle name="ormal_Sheet1_1" xfId="1108"/>
    <cellStyle name="Output" xfId="1109" builtinId="21" customBuiltin="1"/>
    <cellStyle name="per.style" xfId="1110"/>
    <cellStyle name="Percent [0]" xfId="1111"/>
    <cellStyle name="Percent [00]" xfId="1112"/>
    <cellStyle name="Percent [2]" xfId="1113"/>
    <cellStyle name="PERCENTAGE" xfId="1114"/>
    <cellStyle name="PrePop Currency (0)" xfId="1115"/>
    <cellStyle name="PrePop Currency (2)" xfId="1116"/>
    <cellStyle name="PrePop Units (0)" xfId="1117"/>
    <cellStyle name="PrePop Units (1)" xfId="1118"/>
    <cellStyle name="PrePop Units (2)" xfId="1119"/>
    <cellStyle name="pricing" xfId="1120"/>
    <cellStyle name="PSChar" xfId="1121"/>
    <cellStyle name="PSHeading" xfId="1122"/>
    <cellStyle name="regstoresfromspecstores" xfId="1123"/>
    <cellStyle name="RevList" xfId="1124"/>
    <cellStyle name="s]_x000d_&#10;spooler=yes_x000d_&#10;load=_x000d_&#10;Beep=yes_x000d_&#10;NullPort=None_x000d_&#10;BorderWidth=3_x000d_&#10;CursorBlinkRate=1200_x000d_&#10;DoubleClickSpeed=452_x000d_&#10;Programs=co" xfId="1125"/>
    <cellStyle name="SAPBEXaggData" xfId="1126"/>
    <cellStyle name="SAPBEXaggDataEmph" xfId="1127"/>
    <cellStyle name="SAPBEXaggItem" xfId="1128"/>
    <cellStyle name="SAPBEXchaText" xfId="1129"/>
    <cellStyle name="SAPBEXexcBad7" xfId="1130"/>
    <cellStyle name="SAPBEXexcBad8" xfId="1131"/>
    <cellStyle name="SAPBEXexcBad9" xfId="1132"/>
    <cellStyle name="SAPBEXexcCritical4" xfId="1133"/>
    <cellStyle name="SAPBEXexcCritical5" xfId="1134"/>
    <cellStyle name="SAPBEXexcCritical6" xfId="1135"/>
    <cellStyle name="SAPBEXexcGood1" xfId="1136"/>
    <cellStyle name="SAPBEXexcGood2" xfId="1137"/>
    <cellStyle name="SAPBEXexcGood3" xfId="1138"/>
    <cellStyle name="SAPBEXfilterDrill" xfId="1139"/>
    <cellStyle name="SAPBEXfilterItem" xfId="1140"/>
    <cellStyle name="SAPBEXfilterText" xfId="1141"/>
    <cellStyle name="SAPBEXformats" xfId="1142"/>
    <cellStyle name="SAPBEXheaderItem" xfId="1143"/>
    <cellStyle name="SAPBEXheaderText" xfId="1144"/>
    <cellStyle name="SAPBEXresData" xfId="1145"/>
    <cellStyle name="SAPBEXresDataEmph" xfId="1146"/>
    <cellStyle name="SAPBEXresItem" xfId="1147"/>
    <cellStyle name="SAPBEXstdData" xfId="1148"/>
    <cellStyle name="SAPBEXstdDataEmph" xfId="1149"/>
    <cellStyle name="SAPBEXstdItem" xfId="1150"/>
    <cellStyle name="SAPBEXtitle" xfId="1151"/>
    <cellStyle name="SAPBEXundefined" xfId="1152"/>
    <cellStyle name="_x0001_sç?" xfId="1153"/>
    <cellStyle name="serJet 1200 Series PCL 6" xfId="1154"/>
    <cellStyle name="SHADEDSTORES" xfId="1155"/>
    <cellStyle name="Sheet Title" xfId="1156"/>
    <cellStyle name="Siêu nối kết_Bang bieu KH thang 62006" xfId="1157"/>
    <cellStyle name="songuyen" xfId="1158"/>
    <cellStyle name="specstores" xfId="1159"/>
    <cellStyle name="Standard_Anpassen der Amortisation" xfId="1160"/>
    <cellStyle name="STTDG" xfId="1161"/>
    <cellStyle name="Style 1" xfId="1162"/>
    <cellStyle name="Style 10" xfId="1163"/>
    <cellStyle name="Style 11" xfId="1164"/>
    <cellStyle name="Style 12" xfId="1165"/>
    <cellStyle name="Style 13" xfId="1166"/>
    <cellStyle name="Style 14" xfId="1167"/>
    <cellStyle name="Style 15" xfId="1168"/>
    <cellStyle name="Style 16" xfId="1169"/>
    <cellStyle name="Style 17" xfId="1170"/>
    <cellStyle name="Style 18" xfId="1171"/>
    <cellStyle name="Style 19" xfId="1172"/>
    <cellStyle name="Style 2" xfId="1173"/>
    <cellStyle name="Style 20" xfId="1174"/>
    <cellStyle name="Style 21" xfId="1175"/>
    <cellStyle name="Style 22" xfId="1176"/>
    <cellStyle name="Style 23" xfId="1177"/>
    <cellStyle name="Style 24" xfId="1178"/>
    <cellStyle name="Style 25" xfId="1179"/>
    <cellStyle name="Style 26" xfId="1180"/>
    <cellStyle name="Style 27" xfId="1181"/>
    <cellStyle name="Style 3" xfId="1182"/>
    <cellStyle name="Style 4" xfId="1183"/>
    <cellStyle name="Style 5" xfId="1184"/>
    <cellStyle name="Style 6" xfId="1185"/>
    <cellStyle name="Style 7" xfId="1186"/>
    <cellStyle name="Style 8" xfId="1187"/>
    <cellStyle name="Style 9" xfId="1188"/>
    <cellStyle name="style_1" xfId="1189"/>
    <cellStyle name="subhead" xfId="1190"/>
    <cellStyle name="Subtotal" xfId="1191"/>
    <cellStyle name="T" xfId="1192"/>
    <cellStyle name="T_BANG LUONG MOI KSDH va KSDC (co phu cap khu vuc)" xfId="1193"/>
    <cellStyle name="T_Book1" xfId="1194"/>
    <cellStyle name="T_Book1_1" xfId="1195"/>
    <cellStyle name="T_Book1_1_Book1" xfId="1196"/>
    <cellStyle name="T_Book1_1_Du toan khao sat(Km458-Km491)" xfId="1197"/>
    <cellStyle name="T_Book1_1_Du toan KS Km458 - Km491" xfId="1198"/>
    <cellStyle name="T_Book1_1_Du toan TL702D2" xfId="1199"/>
    <cellStyle name="T_Book1_1_Khoi luong cac hang muc chi tiet-702" xfId="1200"/>
    <cellStyle name="T_Book1_1_KL" xfId="1201"/>
    <cellStyle name="T_Book1_2" xfId="1202"/>
    <cellStyle name="T_Book1_2_Book1" xfId="1203"/>
    <cellStyle name="T_Book1_Book1" xfId="1204"/>
    <cellStyle name="T_Book1_Book1_1" xfId="1205"/>
    <cellStyle name="T_Book1_Book1_KL" xfId="1206"/>
    <cellStyle name="T_Book1_Du toan khao sat(Km458-Km491)" xfId="1207"/>
    <cellStyle name="T_Book1_Du toan KS Km458 - Km491" xfId="1208"/>
    <cellStyle name="T_Book1_DuongBL(HM LK Q1.07)" xfId="1209"/>
    <cellStyle name="T_Book1_HECO-NR78-Gui a-Vinh(15-5-07)" xfId="1210"/>
    <cellStyle name="T_Book1_Khao sat buoc TKKT QL37 Km356-Km365sau" xfId="1211"/>
    <cellStyle name="T_Book1_Khoi luong cac hang muc chi tiet-702" xfId="1212"/>
    <cellStyle name="T_Book1_KL" xfId="1213"/>
    <cellStyle name="T_Book1_THKLTL702" xfId="1214"/>
    <cellStyle name="T_Cao do mong cong, phai tuyen" xfId="1215"/>
    <cellStyle name="T_Cau Phu Phuong" xfId="1216"/>
    <cellStyle name="T_CDKT" xfId="1217"/>
    <cellStyle name="T_Cost for DD (summary)" xfId="1218"/>
    <cellStyle name="T_denbu" xfId="1219"/>
    <cellStyle name="T_dtTL598G1." xfId="1220"/>
    <cellStyle name="T_Khao sat buoc TKKT QL37 Km356-Km365sau" xfId="1221"/>
    <cellStyle name="T_Khao satD1" xfId="1222"/>
    <cellStyle name="T_Khoi luong cac hang muc chi tiet-702" xfId="1223"/>
    <cellStyle name="T_Kl VL ranh" xfId="1224"/>
    <cellStyle name="T_KLNMD1" xfId="1225"/>
    <cellStyle name="T_QTQuy2-2005" xfId="1226"/>
    <cellStyle name="T_SuoiTon" xfId="1227"/>
    <cellStyle name="T_THKLTL702" xfId="1228"/>
    <cellStyle name="T_Thong ke" xfId="1229"/>
    <cellStyle name="T_tien2004" xfId="1230"/>
    <cellStyle name="T_TKE-ChoDon-sua" xfId="1231"/>
    <cellStyle name="T_Worksheet in D: ... Hoan thien 5goi theo KL cu 28-06 4.Cong 5goi Coc 33-Km1+490.13 Cong coc 33-km1+490.13" xfId="1232"/>
    <cellStyle name="Tan" xfId="1233"/>
    <cellStyle name="td" xfId="1234"/>
    <cellStyle name="tde" xfId="1235"/>
    <cellStyle name="Text Indent A" xfId="1236"/>
    <cellStyle name="Text Indent B" xfId="1237"/>
    <cellStyle name="Text Indent C" xfId="1238"/>
    <cellStyle name="th" xfId="1239"/>
    <cellStyle name="þ_x001d_ð¤_x000c_¯þ_x0014__x000d_¨þU_x0001_À_x0004_ _x0015__x000f__x0001__x0001_" xfId="1240"/>
    <cellStyle name="þ_x001d_ð·_x000c_æþ'_x000d_ßþU_x0001_Ø_x0005_ü_x0014__x0007__x0001__x0001_" xfId="1241"/>
    <cellStyle name="þ_x001d_ðÇ%Uý—&amp;Hý9_x0008_Ÿ s&#10;_x0007__x0001__x0001_" xfId="1242"/>
    <cellStyle name="þ_x001d_ðK_x000c_Fý_x001b__x000d_9ýU_x0001_Ð_x0008_¦)_x0007__x0001__x0001_" xfId="1243"/>
    <cellStyle name="thuong-10" xfId="1244"/>
    <cellStyle name="thuong-11" xfId="1245"/>
    <cellStyle name="Thuyet minh" xfId="1246"/>
    <cellStyle name="tit1" xfId="1247"/>
    <cellStyle name="tit2" xfId="1248"/>
    <cellStyle name="tit3" xfId="1249"/>
    <cellStyle name="tit4" xfId="1250"/>
    <cellStyle name="Title" xfId="1251" builtinId="15" customBuiltin="1"/>
    <cellStyle name="Tongcong" xfId="1252"/>
    <cellStyle name="Total" xfId="1253" builtinId="25" customBuiltin="1"/>
    <cellStyle name="Tuan" xfId="1254"/>
    <cellStyle name="Valuta (0)_CALPREZZ" xfId="1255"/>
    <cellStyle name="Valuta_ PESO ELETTR." xfId="1256"/>
    <cellStyle name="VANG1" xfId="1257"/>
    <cellStyle name="Vidu1" xfId="1258"/>
    <cellStyle name="viet" xfId="1259"/>
    <cellStyle name="viet2" xfId="1260"/>
    <cellStyle name="VN new romanNormal" xfId="1261"/>
    <cellStyle name="Vn Time 13" xfId="1262"/>
    <cellStyle name="Vn Time 14" xfId="1263"/>
    <cellStyle name="VN time new roman" xfId="1264"/>
    <cellStyle name="vn_time" xfId="1265"/>
    <cellStyle name="vnbo" xfId="1266"/>
    <cellStyle name="vnhead1" xfId="1267"/>
    <cellStyle name="vnhead2" xfId="1268"/>
    <cellStyle name="vnhead3" xfId="1269"/>
    <cellStyle name="vnhead4" xfId="1270"/>
    <cellStyle name="vntxt1" xfId="1271"/>
    <cellStyle name="vntxt2" xfId="1272"/>
    <cellStyle name="W_MARINE" xfId="1273"/>
    <cellStyle name="Währung [0]_Compiling Utility Macros" xfId="1274"/>
    <cellStyle name="Währung_Compiling Utility Macros" xfId="1275"/>
    <cellStyle name="Walutowy [0]_Invoices2001Slovakia" xfId="1276"/>
    <cellStyle name="Walutowy_Invoices2001Slovakia" xfId="1277"/>
    <cellStyle name="Warning Text" xfId="1278" builtinId="11" customBuiltin="1"/>
    <cellStyle name="x" xfId="1279"/>
    <cellStyle name="xan1" xfId="1280"/>
    <cellStyle name="xuan" xfId="1281"/>
    <cellStyle name="똿뗦먛귟 [0.00]_PRODUCT DETAIL Q1" xfId="1282"/>
    <cellStyle name="똿뗦먛귟_PRODUCT DETAIL Q1" xfId="1283"/>
    <cellStyle name="믅됞 [0.00]_PRODUCT DETAIL Q1" xfId="1284"/>
    <cellStyle name="믅됞_PRODUCT DETAIL Q1" xfId="1285"/>
    <cellStyle name="백분율_95" xfId="1286"/>
    <cellStyle name="뷭?_BOOKSHIP" xfId="1287"/>
    <cellStyle name="안건회계법인" xfId="1288"/>
    <cellStyle name="一般_00Q3902REV.1" xfId="1289"/>
    <cellStyle name="千分位[0]_00Q3902REV.1" xfId="1290"/>
    <cellStyle name="千分位_00Q3902REV.1" xfId="1291"/>
    <cellStyle name="콤마 [ - 유형1" xfId="1292"/>
    <cellStyle name="콤마 [ - 유형2" xfId="1293"/>
    <cellStyle name="콤마 [ - 유형3" xfId="1294"/>
    <cellStyle name="콤마 [ - 유형4" xfId="1295"/>
    <cellStyle name="콤마 [ - 유형5" xfId="1296"/>
    <cellStyle name="콤마 [ - 유형6" xfId="1297"/>
    <cellStyle name="콤마 [ - 유형7" xfId="1298"/>
    <cellStyle name="콤마 [ - 유형8" xfId="1299"/>
    <cellStyle name="콤마 [0]_ 비목별 월별기술 " xfId="1300"/>
    <cellStyle name="콤마_ 비목별 월별기술 " xfId="1301"/>
    <cellStyle name="통화 [0]_1" xfId="1302"/>
    <cellStyle name="통화_1" xfId="1303"/>
    <cellStyle name="표준_ 97년 경영분석(안)" xfId="1304"/>
    <cellStyle name="桁区切り [0.00]_BQ" xfId="1305"/>
    <cellStyle name="桁区切り_08-00 NET Summary" xfId="1306"/>
    <cellStyle name="標準_#265_Rebates and Pricing" xfId="1307"/>
    <cellStyle name="貨幣 [0]_00Q3902REV.1" xfId="1308"/>
    <cellStyle name="貨幣[0]_BRE" xfId="1309"/>
    <cellStyle name="貨幣_00Q3902REV.1" xfId="1310"/>
    <cellStyle name="通貨 [0.00]_CONC-1.xls グラフ 1" xfId="1311"/>
    <cellStyle name="通貨_CONC-1.xls グラフ 1" xfId="1312"/>
    <cellStyle name="非表示" xfId="1313"/>
    <cellStyle name=" [0.00]_ Att. 1- Cover" xfId="1314"/>
    <cellStyle name="_ Att. 1- Cover" xfId="1315"/>
    <cellStyle name="猄 Att. 1- Cover" xfId="1316"/>
    <cellStyle name="?_ Att. 1- Cover" xfId="13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ng\daitu\LUUTAM\VBAO\BookJHFGJGXBGCCNCVCCVVCVCC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My%20Documents\Trung\trung\TRUNG2\KHE-TRE\M3%20be%20t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ATA\khh\LOWLI\A-TUAN\khh\sua\biphuoc\tach-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BCNCKT\B_Can\Ba_b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469\DTC.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_2\c\Cuong-497\Abut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CHITIET VL-NC"/>
      <sheetName val="DON GIA"/>
      <sheetName val="MTP"/>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T -THVLNC"/>
      <sheetName val="CT _THVLNC"/>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ngia (2)"/>
      <sheetName val="dongia _2_"/>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row r="31">
          <cell r="C31" t="b">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alysis"/>
      <sheetName val="B-B"/>
      <sheetName val="C-C"/>
      <sheetName val="D-D"/>
      <sheetName val="E-E"/>
      <sheetName val="F-F(2)"/>
      <sheetName val="F-F(3)"/>
      <sheetName val="G-G(3)"/>
      <sheetName val="B_B"/>
      <sheetName val="C_C"/>
      <sheetName val="D_D"/>
      <sheetName val="[Abutment.XLS_x001d_G-G(3)"/>
      <sheetName val="Sheet1"/>
      <sheetName val="THDT"/>
      <sheetName val="DTHMCT"/>
      <sheetName val="dpd"/>
      <sheetName val="DGXD_dg"/>
      <sheetName val="Cau CAMAU"/>
      <sheetName val="Cau DINHHOA"/>
      <sheetName val="Cau KIMMY"/>
      <sheetName val="DGvua"/>
      <sheetName val="DGdg"/>
      <sheetName val="DGcau.cong"/>
      <sheetName val="VL"/>
      <sheetName val="NC"/>
      <sheetName val="May"/>
      <sheetName val="Data"/>
      <sheetName val="KLcau"/>
      <sheetName val="00000000"/>
      <sheetName val="13.BANG CT"/>
      <sheetName val="14.MMUS GIUA NHIP"/>
      <sheetName val="4.HSPBngang"/>
      <sheetName val="6.Tinh tai"/>
      <sheetName val="2 NSl"/>
      <sheetName val="17.US CHU tho a_b"/>
      <sheetName val="15.MMUS GOI"/>
      <sheetName val="5.BANG I"/>
      <sheetName val="Ge"/>
      <sheetName val="ComA-A"/>
      <sheetName val="A-A"/>
      <sheetName val="So lieu chung"/>
      <sheetName val="_Abutment.XLS_x001d_G-G(3)"/>
    </sheetNames>
    <sheetDataSet>
      <sheetData sheetId="0" refreshError="1"/>
      <sheetData sheetId="1" refreshError="1">
        <row r="1">
          <cell r="A1" t="str">
            <v>ministry of transport - No. 18 projects management unit</v>
          </cell>
        </row>
        <row r="2">
          <cell r="A2" t="str">
            <v>national highway No. 10 improvement project</v>
          </cell>
        </row>
        <row r="3">
          <cell r="A3" t="str">
            <v>package r5 - hai phong bypass section</v>
          </cell>
        </row>
        <row r="5">
          <cell r="A5" t="str">
            <v>REINFORCED CONCRETE SECTION DESIGN</v>
          </cell>
        </row>
        <row r="6">
          <cell r="C6" t="str">
            <v>(Rectangular Section with Compression Reinforcement)</v>
          </cell>
        </row>
        <row r="7">
          <cell r="C7" t="str">
            <v>(According to AASHTO 1996)</v>
          </cell>
        </row>
        <row r="8">
          <cell r="A8" t="str">
            <v>Bridge:</v>
          </cell>
          <cell r="C8" t="str">
            <v>QUAN TOAN FLYOVER A1, A2</v>
          </cell>
        </row>
        <row r="9">
          <cell r="A9" t="str">
            <v>Structure:</v>
          </cell>
          <cell r="C9" t="str">
            <v>SECTION B-B</v>
          </cell>
        </row>
        <row r="11">
          <cell r="B11" t="str">
            <v>Factored loads for B-B (/1m)</v>
          </cell>
          <cell r="F11" t="str">
            <v>Check section according to group:</v>
          </cell>
          <cell r="J11">
            <v>1</v>
          </cell>
        </row>
        <row r="12">
          <cell r="C12" t="str">
            <v>Shear</v>
          </cell>
          <cell r="D12" t="str">
            <v>Moment</v>
          </cell>
          <cell r="F12" t="str">
            <v>Factored Moment:</v>
          </cell>
          <cell r="J12">
            <v>1700.5001719315139</v>
          </cell>
          <cell r="K12" t="str">
            <v>kN*m</v>
          </cell>
        </row>
        <row r="13">
          <cell r="B13" t="str">
            <v>Group</v>
          </cell>
          <cell r="C13" t="str">
            <v>(kN/m)</v>
          </cell>
          <cell r="D13" t="str">
            <v>(kN•m/m)</v>
          </cell>
          <cell r="F13" t="str">
            <v>Factored Shear force:</v>
          </cell>
          <cell r="J13">
            <v>508.04684812980486</v>
          </cell>
          <cell r="K13" t="str">
            <v>kN</v>
          </cell>
        </row>
        <row r="14">
          <cell r="B14" t="str">
            <v>I</v>
          </cell>
          <cell r="C14">
            <v>508.04684812980486</v>
          </cell>
          <cell r="D14">
            <v>1700.5001719315139</v>
          </cell>
        </row>
        <row r="15">
          <cell r="B15" t="str">
            <v>II</v>
          </cell>
          <cell r="C15">
            <v>415.0351435194541</v>
          </cell>
          <cell r="D15">
            <v>1256.4454529118991</v>
          </cell>
        </row>
        <row r="16">
          <cell r="B16" t="str">
            <v>III</v>
          </cell>
          <cell r="C16">
            <v>474.81242581015812</v>
          </cell>
          <cell r="D16">
            <v>1548.8772123837118</v>
          </cell>
        </row>
        <row r="17">
          <cell r="B17" t="str">
            <v>VII</v>
          </cell>
          <cell r="C17">
            <v>540.0884764934691</v>
          </cell>
          <cell r="D17">
            <v>1797.5708247721295</v>
          </cell>
        </row>
        <row r="19">
          <cell r="A19" t="str">
            <v>Initial Data</v>
          </cell>
        </row>
        <row r="20">
          <cell r="A20" t="str">
            <v xml:space="preserve">  Beam/Effective Web Width</v>
          </cell>
          <cell r="E20" t="str">
            <v>b, bw</v>
          </cell>
          <cell r="F20">
            <v>1000</v>
          </cell>
          <cell r="G20" t="str">
            <v>mm</v>
          </cell>
        </row>
        <row r="21">
          <cell r="A21" t="str">
            <v xml:space="preserve">  Total Beam Depth</v>
          </cell>
          <cell r="E21" t="str">
            <v>h</v>
          </cell>
          <cell r="F21">
            <v>1500</v>
          </cell>
          <cell r="G21" t="str">
            <v>mm</v>
          </cell>
        </row>
        <row r="22">
          <cell r="A22" t="str">
            <v xml:space="preserve">  Depth from to Steel Centroid</v>
          </cell>
          <cell r="E22" t="str">
            <v>d</v>
          </cell>
          <cell r="F22">
            <v>1400</v>
          </cell>
          <cell r="G22" t="str">
            <v>mm</v>
          </cell>
        </row>
        <row r="23">
          <cell r="A23" t="str">
            <v xml:space="preserve">  Distance </v>
          </cell>
          <cell r="E23" t="str">
            <v>d'</v>
          </cell>
          <cell r="F23">
            <v>100</v>
          </cell>
          <cell r="G23" t="str">
            <v>mm</v>
          </cell>
        </row>
        <row r="24">
          <cell r="A24" t="str">
            <v xml:space="preserve">  Dist. from extreme tension fiber to</v>
          </cell>
          <cell r="E24" t="str">
            <v>d1</v>
          </cell>
          <cell r="F24">
            <v>100</v>
          </cell>
          <cell r="G24" t="str">
            <v>mm</v>
          </cell>
        </row>
        <row r="25">
          <cell r="B25" t="str">
            <v xml:space="preserve"> centroid of tension rein.</v>
          </cell>
        </row>
        <row r="26">
          <cell r="A26" t="str">
            <v xml:space="preserve">  Effective Cover to Center of Closest Bar</v>
          </cell>
          <cell r="E26" t="str">
            <v>dc</v>
          </cell>
          <cell r="F26">
            <v>50.8</v>
          </cell>
          <cell r="G26" t="str">
            <v>mm&lt;=2in</v>
          </cell>
        </row>
        <row r="27">
          <cell r="A27" t="str">
            <v xml:space="preserve">  Steel Strength</v>
          </cell>
          <cell r="C27">
            <v>60000</v>
          </cell>
          <cell r="D27" t="str">
            <v>Psi</v>
          </cell>
          <cell r="E27" t="str">
            <v>fy</v>
          </cell>
          <cell r="F27">
            <v>413.7</v>
          </cell>
          <cell r="G27" t="str">
            <v>MPa</v>
          </cell>
        </row>
        <row r="28">
          <cell r="A28" t="str">
            <v xml:space="preserve">  Steel Strength</v>
          </cell>
          <cell r="C28">
            <v>40000</v>
          </cell>
          <cell r="D28" t="str">
            <v>Psi</v>
          </cell>
          <cell r="E28" t="str">
            <v>f'y</v>
          </cell>
          <cell r="F28">
            <v>275.8</v>
          </cell>
          <cell r="G28" t="str">
            <v>MPa</v>
          </cell>
        </row>
        <row r="29">
          <cell r="A29" t="str">
            <v xml:space="preserve">  Concrete Strength</v>
          </cell>
          <cell r="E29" t="str">
            <v>f'c</v>
          </cell>
          <cell r="F29">
            <v>30</v>
          </cell>
          <cell r="G29" t="str">
            <v>MPa</v>
          </cell>
        </row>
        <row r="31">
          <cell r="A31" t="str">
            <v>Moment Capacity</v>
          </cell>
        </row>
        <row r="32">
          <cell r="A32" t="str">
            <v xml:space="preserve">  Reduction Factor</v>
          </cell>
          <cell r="F32" t="str">
            <v>f</v>
          </cell>
          <cell r="G32">
            <v>0.7</v>
          </cell>
        </row>
        <row r="33">
          <cell r="A33" t="str">
            <v xml:space="preserve">  Tension Reinforcement</v>
          </cell>
          <cell r="D33">
            <v>7</v>
          </cell>
          <cell r="E33">
            <v>25</v>
          </cell>
          <cell r="F33" t="str">
            <v>As</v>
          </cell>
          <cell r="G33">
            <v>3549</v>
          </cell>
          <cell r="H33" t="str">
            <v>mm2</v>
          </cell>
        </row>
        <row r="34">
          <cell r="A34" t="str">
            <v xml:space="preserve">  Compression Reinforcement</v>
          </cell>
          <cell r="D34">
            <v>7</v>
          </cell>
          <cell r="E34">
            <v>22</v>
          </cell>
          <cell r="F34" t="str">
            <v>A's</v>
          </cell>
          <cell r="G34">
            <v>2716</v>
          </cell>
          <cell r="H34" t="str">
            <v>mm2</v>
          </cell>
        </row>
        <row r="35">
          <cell r="A35" t="str">
            <v xml:space="preserve">  Reinforcement Ratio</v>
          </cell>
          <cell r="F35" t="str">
            <v>r</v>
          </cell>
          <cell r="G35">
            <v>4.4749999999999998E-3</v>
          </cell>
        </row>
        <row r="36">
          <cell r="A36" t="str">
            <v xml:space="preserve">  Rectangular Stress Block Factor (8.16.2.7)</v>
          </cell>
          <cell r="F36" t="str">
            <v>b1</v>
          </cell>
          <cell r="G36">
            <v>0.85</v>
          </cell>
        </row>
        <row r="37">
          <cell r="A37" t="str">
            <v xml:space="preserve">  Condition to include comp reinf. into Section capacity (8.16.3.4)</v>
          </cell>
        </row>
        <row r="38">
          <cell r="A38" t="str">
            <v xml:space="preserve">  Checking result:</v>
          </cell>
          <cell r="C38" t="str">
            <v>Exculded, so A's must be assumped to be 0</v>
          </cell>
        </row>
        <row r="40">
          <cell r="A40" t="str">
            <v xml:space="preserve">  Rectangular Stress Block Depth</v>
          </cell>
          <cell r="F40" t="str">
            <v>a</v>
          </cell>
          <cell r="G40">
            <v>57.577305882352945</v>
          </cell>
          <cell r="H40" t="str">
            <v>mm</v>
          </cell>
        </row>
        <row r="41">
          <cell r="A41" t="str">
            <v xml:space="preserve">  Check if comp. reinf is in comp. region or not</v>
          </cell>
          <cell r="F41" t="str">
            <v>a</v>
          </cell>
          <cell r="G41" t="str">
            <v>£</v>
          </cell>
          <cell r="H41" t="str">
            <v>2d'</v>
          </cell>
          <cell r="I41" t="str">
            <v>Enter A's = 0</v>
          </cell>
        </row>
        <row r="43">
          <cell r="A43" t="str">
            <v xml:space="preserve">  Moment Capacity</v>
          </cell>
          <cell r="C43" t="str">
            <v>Mr</v>
          </cell>
          <cell r="D43">
            <v>1409.2691945874199</v>
          </cell>
          <cell r="E43" t="str">
            <v>&lt;</v>
          </cell>
          <cell r="F43">
            <v>1700.5001719315139</v>
          </cell>
          <cell r="G43" t="str">
            <v>kN.m</v>
          </cell>
          <cell r="I43" t="str">
            <v>Not enough</v>
          </cell>
        </row>
        <row r="45">
          <cell r="A45" t="str">
            <v xml:space="preserve">  Check Balanced Reinf.</v>
          </cell>
        </row>
        <row r="46">
          <cell r="B46" t="str">
            <v>When A's=0 (8.16.3.1.1)</v>
          </cell>
          <cell r="E46" t="str">
            <v>r   £</v>
          </cell>
          <cell r="F46" t="str">
            <v>0.75rb</v>
          </cell>
          <cell r="G46">
            <v>2.3258229550302264E-2</v>
          </cell>
          <cell r="I46" t="str">
            <v>O.K.</v>
          </cell>
        </row>
        <row r="47">
          <cell r="B47" t="str">
            <v>When A's &lt;&gt; 0 (8.16.3.4.3)</v>
          </cell>
          <cell r="E47" t="str">
            <v>r   £</v>
          </cell>
          <cell r="F47" t="str">
            <v>rb</v>
          </cell>
          <cell r="G47">
            <v>3.2950972733736344E-2</v>
          </cell>
          <cell r="I47" t="str">
            <v>O.K.</v>
          </cell>
        </row>
        <row r="48">
          <cell r="A48" t="str">
            <v xml:space="preserve">  Check Cracking Moment (8.17.1.1)</v>
          </cell>
          <cell r="E48" t="str">
            <v>Mr   ³</v>
          </cell>
          <cell r="F48" t="str">
            <v>1.2Mcr</v>
          </cell>
          <cell r="G48">
            <v>1535.5401899657331</v>
          </cell>
          <cell r="H48" t="str">
            <v>kN•m</v>
          </cell>
          <cell r="I48" t="str">
            <v>Not enough</v>
          </cell>
        </row>
        <row r="50">
          <cell r="A50" t="str">
            <v xml:space="preserve">   * Acceptable if Mr &gt; 1.33Mf</v>
          </cell>
        </row>
        <row r="52">
          <cell r="A52" t="str">
            <v>Shear Capacity</v>
          </cell>
        </row>
        <row r="53">
          <cell r="A53" t="str">
            <v xml:space="preserve">  Reduction Factor for Shear (8.16.1.2.1)</v>
          </cell>
          <cell r="E53" t="str">
            <v>fv</v>
          </cell>
          <cell r="F53">
            <v>0.85</v>
          </cell>
        </row>
        <row r="54">
          <cell r="A54" t="str">
            <v xml:space="preserve">  Total Reinforcment</v>
          </cell>
          <cell r="C54">
            <v>7</v>
          </cell>
          <cell r="D54">
            <v>16</v>
          </cell>
          <cell r="E54" t="str">
            <v>Av</v>
          </cell>
          <cell r="F54">
            <v>1386</v>
          </cell>
          <cell r="G54" t="str">
            <v>mm2</v>
          </cell>
        </row>
        <row r="55">
          <cell r="A55" t="str">
            <v xml:space="preserve">  Shear Reinforcement Spacing</v>
          </cell>
          <cell r="E55" t="str">
            <v>s</v>
          </cell>
          <cell r="F55">
            <v>400</v>
          </cell>
          <cell r="G55" t="str">
            <v>mm</v>
          </cell>
        </row>
        <row r="56">
          <cell r="A56" t="str">
            <v xml:space="preserve">  Shear in Concrete Section (8.16.6.2.1)</v>
          </cell>
          <cell r="E56" t="str">
            <v>Vc</v>
          </cell>
          <cell r="F56">
            <v>1212.6398772014275</v>
          </cell>
          <cell r="G56" t="str">
            <v>kN</v>
          </cell>
        </row>
        <row r="57">
          <cell r="A57" t="str">
            <v xml:space="preserve">  Shear in Reinforcement (8.16.6.3)</v>
          </cell>
          <cell r="E57" t="str">
            <v>Vs</v>
          </cell>
          <cell r="F57">
            <v>1337.9058</v>
          </cell>
          <cell r="G57" t="str">
            <v>kN</v>
          </cell>
        </row>
        <row r="59">
          <cell r="A59" t="str">
            <v xml:space="preserve">  Shear Capacity</v>
          </cell>
          <cell r="E59" t="str">
            <v>Vr</v>
          </cell>
          <cell r="F59">
            <v>2167.9638256212133</v>
          </cell>
          <cell r="G59" t="str">
            <v>kN</v>
          </cell>
          <cell r="I59" t="str">
            <v>O.K.</v>
          </cell>
        </row>
        <row r="61">
          <cell r="A61" t="str">
            <v xml:space="preserve">  Check Minimum Reinf.** (8.19.1.2)</v>
          </cell>
          <cell r="E61" t="str">
            <v>Av   ³</v>
          </cell>
          <cell r="F61" t="str">
            <v>Avmin</v>
          </cell>
          <cell r="G61">
            <v>333.57505438723712</v>
          </cell>
          <cell r="H61" t="str">
            <v>mm2</v>
          </cell>
          <cell r="I61" t="str">
            <v>O.K.</v>
          </cell>
        </row>
        <row r="62">
          <cell r="A62" t="str">
            <v xml:space="preserve">  Check Maximum Spacing (8.19.3)</v>
          </cell>
          <cell r="E62" t="str">
            <v>s   £</v>
          </cell>
          <cell r="F62" t="str">
            <v>smax</v>
          </cell>
          <cell r="G62">
            <v>600</v>
          </cell>
          <cell r="H62" t="str">
            <v>mm</v>
          </cell>
          <cell r="I62" t="str">
            <v>O.K.</v>
          </cell>
        </row>
      </sheetData>
      <sheetData sheetId="2" refreshError="1"/>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57"/>
  <sheetViews>
    <sheetView topLeftCell="A31" workbookViewId="0">
      <selection activeCell="F10" sqref="F10"/>
    </sheetView>
  </sheetViews>
  <sheetFormatPr defaultRowHeight="12"/>
  <cols>
    <col min="2" max="2" width="3.42578125" customWidth="1"/>
    <col min="6" max="6" width="14.140625" customWidth="1"/>
    <col min="8" max="8" width="14.140625" customWidth="1"/>
    <col min="9" max="9" width="10.42578125" customWidth="1"/>
  </cols>
  <sheetData>
    <row r="1" spans="1:9" ht="16.5" thickTop="1">
      <c r="A1" s="135"/>
      <c r="B1" s="136"/>
      <c r="C1" s="136"/>
      <c r="D1" s="136"/>
      <c r="E1" s="136"/>
      <c r="F1" s="136"/>
      <c r="G1" s="136"/>
      <c r="H1" s="136"/>
      <c r="I1" s="137"/>
    </row>
    <row r="2" spans="1:9" ht="15.75">
      <c r="A2" s="190" t="s">
        <v>706</v>
      </c>
      <c r="B2" s="191"/>
      <c r="C2" s="191"/>
      <c r="D2" s="191"/>
      <c r="E2" s="191"/>
      <c r="F2" s="191"/>
      <c r="G2" s="191"/>
      <c r="H2" s="191"/>
      <c r="I2" s="192"/>
    </row>
    <row r="3" spans="1:9" ht="15.75">
      <c r="A3" s="138"/>
      <c r="B3" s="139"/>
      <c r="C3" s="139"/>
      <c r="D3" s="139"/>
      <c r="E3" s="139"/>
      <c r="F3" s="139"/>
      <c r="G3" s="139"/>
      <c r="H3" s="139"/>
      <c r="I3" s="140"/>
    </row>
    <row r="4" spans="1:9" ht="15.75">
      <c r="A4" s="138"/>
      <c r="B4" s="139"/>
      <c r="C4" s="139"/>
      <c r="D4" s="139"/>
      <c r="E4" s="139"/>
      <c r="F4" s="139"/>
      <c r="G4" s="139"/>
      <c r="H4" s="139"/>
      <c r="I4" s="140"/>
    </row>
    <row r="5" spans="1:9" ht="15.75">
      <c r="A5" s="138"/>
      <c r="B5" s="139"/>
      <c r="C5" s="139"/>
      <c r="D5" s="139"/>
      <c r="E5" s="139"/>
      <c r="F5" s="139"/>
      <c r="G5" s="139"/>
      <c r="H5" s="139"/>
      <c r="I5" s="140"/>
    </row>
    <row r="6" spans="1:9" ht="22.5" customHeight="1">
      <c r="A6" s="141"/>
      <c r="B6" s="142" t="s">
        <v>707</v>
      </c>
      <c r="C6" s="139"/>
      <c r="D6" s="139"/>
      <c r="E6" s="139"/>
      <c r="F6" s="139"/>
      <c r="G6" s="139"/>
      <c r="H6" s="139"/>
      <c r="I6" s="140"/>
    </row>
    <row r="7" spans="1:9" ht="22.5" customHeight="1">
      <c r="A7" s="141"/>
      <c r="B7" s="142" t="s">
        <v>708</v>
      </c>
      <c r="C7" s="139"/>
      <c r="D7" s="139"/>
      <c r="E7" s="139"/>
      <c r="F7" s="139"/>
      <c r="G7" s="139"/>
      <c r="H7" s="139"/>
      <c r="I7" s="140"/>
    </row>
    <row r="8" spans="1:9" ht="22.5" customHeight="1">
      <c r="A8" s="141"/>
      <c r="B8" s="142" t="s">
        <v>709</v>
      </c>
      <c r="C8" s="139"/>
      <c r="D8" s="139"/>
      <c r="E8" s="139"/>
      <c r="F8" s="139"/>
      <c r="G8" s="139"/>
      <c r="H8" s="139"/>
      <c r="I8" s="140"/>
    </row>
    <row r="9" spans="1:9" ht="15.75">
      <c r="A9" s="138"/>
      <c r="F9" s="139"/>
      <c r="G9" s="139"/>
      <c r="H9" s="139"/>
      <c r="I9" s="140"/>
    </row>
    <row r="10" spans="1:9" ht="15.75">
      <c r="A10" s="138"/>
      <c r="B10" s="143" t="s">
        <v>276</v>
      </c>
      <c r="C10" s="143"/>
      <c r="D10" s="143"/>
      <c r="E10" s="143"/>
      <c r="F10" s="139"/>
      <c r="G10" s="139"/>
      <c r="H10" s="139"/>
      <c r="I10" s="140"/>
    </row>
    <row r="11" spans="1:9" ht="15.75">
      <c r="A11" s="138"/>
      <c r="B11" s="144"/>
      <c r="C11" s="144"/>
      <c r="D11" s="144"/>
      <c r="E11" s="144"/>
      <c r="F11" s="139"/>
      <c r="G11" s="139"/>
      <c r="H11" s="139"/>
      <c r="I11" s="140"/>
    </row>
    <row r="12" spans="1:9" ht="15.75">
      <c r="A12" s="138"/>
      <c r="B12" s="144"/>
      <c r="C12" s="144"/>
      <c r="D12" s="144"/>
      <c r="E12" s="144"/>
      <c r="F12" s="139"/>
      <c r="G12" s="139"/>
      <c r="H12" s="139"/>
      <c r="I12" s="140"/>
    </row>
    <row r="13" spans="1:9" ht="15.75">
      <c r="A13" s="138"/>
      <c r="B13" s="144"/>
      <c r="C13" s="144"/>
      <c r="D13" s="144"/>
      <c r="E13" s="144"/>
      <c r="F13" s="139"/>
      <c r="G13" s="139"/>
      <c r="H13" s="139"/>
      <c r="I13" s="140"/>
    </row>
    <row r="14" spans="1:9" ht="15.75">
      <c r="A14" s="138"/>
      <c r="B14" s="144"/>
      <c r="C14" s="144"/>
      <c r="D14" s="144"/>
      <c r="E14" s="144"/>
      <c r="F14" s="139"/>
      <c r="G14" s="139"/>
      <c r="H14" s="139"/>
      <c r="I14" s="140"/>
    </row>
    <row r="15" spans="1:9" ht="15.75">
      <c r="A15" s="138"/>
      <c r="B15" s="144"/>
      <c r="C15" s="144"/>
      <c r="D15" s="144"/>
      <c r="E15" s="144"/>
      <c r="F15" s="139"/>
      <c r="G15" s="139"/>
      <c r="H15" s="139"/>
      <c r="I15" s="140"/>
    </row>
    <row r="16" spans="1:9" ht="15.75">
      <c r="A16" s="138"/>
      <c r="B16" s="144"/>
      <c r="C16" s="144"/>
      <c r="D16" s="144"/>
      <c r="E16" s="144"/>
      <c r="F16" s="139"/>
      <c r="G16" s="139"/>
      <c r="H16" s="139"/>
      <c r="I16" s="140"/>
    </row>
    <row r="17" spans="1:9" ht="15.75">
      <c r="A17" s="138"/>
      <c r="B17" s="145"/>
      <c r="C17" s="139"/>
      <c r="D17" s="139"/>
      <c r="E17" s="139"/>
      <c r="F17" s="139"/>
      <c r="G17" s="139"/>
      <c r="H17" s="139"/>
      <c r="I17" s="140"/>
    </row>
    <row r="18" spans="1:9" ht="15.75">
      <c r="A18" s="138"/>
      <c r="B18" s="145"/>
      <c r="C18" s="139"/>
      <c r="D18" s="139"/>
      <c r="E18" s="139"/>
      <c r="F18" s="139"/>
      <c r="G18" s="139"/>
      <c r="H18" s="139"/>
      <c r="I18" s="140"/>
    </row>
    <row r="19" spans="1:9">
      <c r="A19" s="193" t="s">
        <v>710</v>
      </c>
      <c r="B19" s="194"/>
      <c r="C19" s="194"/>
      <c r="D19" s="194"/>
      <c r="E19" s="194"/>
      <c r="F19" s="194"/>
      <c r="G19" s="194"/>
      <c r="H19" s="194"/>
      <c r="I19" s="195"/>
    </row>
    <row r="20" spans="1:9">
      <c r="A20" s="193"/>
      <c r="B20" s="194"/>
      <c r="C20" s="194"/>
      <c r="D20" s="194"/>
      <c r="E20" s="194"/>
      <c r="F20" s="194"/>
      <c r="G20" s="194"/>
      <c r="H20" s="194"/>
      <c r="I20" s="195"/>
    </row>
    <row r="21" spans="1:9" ht="20.25" customHeight="1">
      <c r="A21" s="193"/>
      <c r="B21" s="194"/>
      <c r="C21" s="194"/>
      <c r="D21" s="194"/>
      <c r="E21" s="194"/>
      <c r="F21" s="194"/>
      <c r="G21" s="194"/>
      <c r="H21" s="194"/>
      <c r="I21" s="195"/>
    </row>
    <row r="22" spans="1:9">
      <c r="A22" s="196" t="s">
        <v>711</v>
      </c>
      <c r="B22" s="197"/>
      <c r="C22" s="197"/>
      <c r="D22" s="197"/>
      <c r="E22" s="197"/>
      <c r="F22" s="197"/>
      <c r="G22" s="197"/>
      <c r="H22" s="197"/>
      <c r="I22" s="198"/>
    </row>
    <row r="23" spans="1:9">
      <c r="A23" s="196"/>
      <c r="B23" s="197"/>
      <c r="C23" s="197"/>
      <c r="D23" s="197"/>
      <c r="E23" s="197"/>
      <c r="F23" s="197"/>
      <c r="G23" s="197"/>
      <c r="H23" s="197"/>
      <c r="I23" s="198"/>
    </row>
    <row r="24" spans="1:9" ht="22.5" customHeight="1">
      <c r="A24" s="196"/>
      <c r="B24" s="197"/>
      <c r="C24" s="197"/>
      <c r="D24" s="197"/>
      <c r="E24" s="197"/>
      <c r="F24" s="197"/>
      <c r="G24" s="197"/>
      <c r="H24" s="197"/>
      <c r="I24" s="198"/>
    </row>
    <row r="25" spans="1:9" ht="21.75" customHeight="1">
      <c r="A25" s="199" t="s">
        <v>741</v>
      </c>
      <c r="B25" s="200"/>
      <c r="C25" s="200"/>
      <c r="D25" s="200"/>
      <c r="E25" s="200"/>
      <c r="F25" s="200"/>
      <c r="G25" s="200"/>
      <c r="H25" s="200"/>
      <c r="I25" s="201"/>
    </row>
    <row r="26" spans="1:9" ht="15.75">
      <c r="A26" s="138"/>
      <c r="B26" s="139"/>
      <c r="C26" s="139"/>
      <c r="D26" s="139"/>
      <c r="E26" s="139"/>
      <c r="F26" s="139"/>
      <c r="G26" s="139"/>
      <c r="H26" s="139"/>
      <c r="I26" s="140"/>
    </row>
    <row r="27" spans="1:9" ht="15.75">
      <c r="A27" s="138"/>
      <c r="B27" s="139"/>
      <c r="C27" s="139"/>
      <c r="D27" s="139"/>
      <c r="E27" s="139"/>
      <c r="F27" s="139"/>
      <c r="G27" s="139"/>
      <c r="H27" s="139"/>
      <c r="I27" s="140"/>
    </row>
    <row r="28" spans="1:9" ht="15.75">
      <c r="A28" s="138"/>
      <c r="B28" s="139"/>
      <c r="C28" s="139"/>
      <c r="D28" s="139"/>
      <c r="E28" s="139"/>
      <c r="F28" s="139"/>
      <c r="G28" s="139"/>
      <c r="H28" s="139"/>
      <c r="I28" s="140"/>
    </row>
    <row r="29" spans="1:9" ht="15.75">
      <c r="A29" s="138"/>
      <c r="B29" s="139"/>
      <c r="C29" s="139"/>
      <c r="D29" s="139"/>
      <c r="E29" s="139"/>
      <c r="F29" s="139"/>
      <c r="G29" s="139"/>
      <c r="H29" s="139"/>
      <c r="I29" s="140"/>
    </row>
    <row r="30" spans="1:9" ht="15.75">
      <c r="A30" s="138"/>
      <c r="B30" s="139"/>
      <c r="C30" s="139"/>
      <c r="D30" s="139"/>
      <c r="E30" s="139"/>
      <c r="F30" s="139"/>
      <c r="G30" s="139"/>
      <c r="H30" s="139"/>
      <c r="I30" s="140"/>
    </row>
    <row r="31" spans="1:9" ht="15.75">
      <c r="A31" s="138"/>
      <c r="B31" s="139"/>
      <c r="C31" s="139"/>
      <c r="D31" s="139"/>
      <c r="E31" s="139"/>
      <c r="F31" s="139"/>
      <c r="G31" s="139"/>
      <c r="H31" s="139"/>
      <c r="I31" s="140"/>
    </row>
    <row r="32" spans="1:9" ht="15.75">
      <c r="A32" s="138"/>
      <c r="B32" s="139"/>
      <c r="C32" s="139"/>
      <c r="D32" s="139"/>
      <c r="E32" s="139"/>
      <c r="F32" s="139"/>
      <c r="G32" s="139"/>
      <c r="H32" s="139"/>
      <c r="I32" s="140"/>
    </row>
    <row r="33" spans="1:9" ht="15.75">
      <c r="A33" s="138"/>
      <c r="B33" s="139"/>
      <c r="C33" s="139"/>
      <c r="D33" s="139"/>
      <c r="E33" s="139"/>
      <c r="F33" s="139"/>
      <c r="G33" s="139"/>
      <c r="H33" s="139"/>
      <c r="I33" s="140"/>
    </row>
    <row r="34" spans="1:9" ht="15.75">
      <c r="A34" s="138"/>
      <c r="B34" s="139"/>
      <c r="C34" s="139"/>
      <c r="D34" s="139"/>
      <c r="E34" s="139"/>
      <c r="F34" s="139"/>
      <c r="G34" s="139"/>
      <c r="H34" s="139"/>
      <c r="I34" s="140"/>
    </row>
    <row r="35" spans="1:9" ht="8.25" customHeight="1">
      <c r="A35" s="138"/>
      <c r="B35" s="139"/>
      <c r="C35" s="139"/>
      <c r="D35" s="139"/>
      <c r="E35" s="139"/>
      <c r="F35" s="139"/>
      <c r="G35" s="139"/>
      <c r="H35" s="139"/>
      <c r="I35" s="140"/>
    </row>
    <row r="36" spans="1:9" ht="9" customHeight="1">
      <c r="A36" s="138"/>
      <c r="B36" s="139"/>
      <c r="C36" s="139"/>
      <c r="D36" s="139"/>
      <c r="E36" s="139"/>
      <c r="F36" s="139"/>
      <c r="G36" s="139"/>
      <c r="H36" s="139"/>
      <c r="I36" s="140"/>
    </row>
    <row r="37" spans="1:9" ht="15.75">
      <c r="A37" s="138"/>
      <c r="B37" s="139"/>
      <c r="C37" s="139"/>
      <c r="D37" s="139"/>
      <c r="E37" s="139"/>
      <c r="F37" s="139"/>
      <c r="G37" s="139"/>
      <c r="H37" s="139"/>
      <c r="I37" s="140"/>
    </row>
    <row r="38" spans="1:9" ht="23.25" customHeight="1">
      <c r="A38" s="138"/>
      <c r="B38" s="139"/>
      <c r="C38" s="139"/>
      <c r="D38" s="139"/>
      <c r="E38" s="139"/>
      <c r="F38" s="139"/>
      <c r="G38" s="139"/>
      <c r="H38" s="139"/>
      <c r="I38" s="140"/>
    </row>
    <row r="39" spans="1:9" ht="15.75">
      <c r="A39" s="138"/>
      <c r="B39" s="139"/>
      <c r="C39" s="139"/>
      <c r="D39" s="139"/>
      <c r="E39" s="139"/>
      <c r="F39" s="139"/>
      <c r="G39" s="139"/>
      <c r="H39" s="139"/>
      <c r="I39" s="140"/>
    </row>
    <row r="40" spans="1:9" ht="16.5">
      <c r="A40" s="138"/>
      <c r="B40" s="146"/>
      <c r="C40" s="189" t="s">
        <v>712</v>
      </c>
      <c r="D40" s="189"/>
      <c r="E40" s="189"/>
      <c r="F40" s="147"/>
      <c r="G40" s="147"/>
      <c r="H40" s="148"/>
      <c r="I40" s="140"/>
    </row>
    <row r="41" spans="1:9" ht="23.25" customHeight="1">
      <c r="A41" s="138"/>
      <c r="B41" s="149"/>
      <c r="C41" s="150" t="s">
        <v>713</v>
      </c>
      <c r="D41" s="150"/>
      <c r="E41" s="150"/>
      <c r="F41" s="150"/>
      <c r="G41" s="150" t="s">
        <v>714</v>
      </c>
      <c r="H41" s="151"/>
      <c r="I41" s="140"/>
    </row>
    <row r="42" spans="1:9" ht="23.25" customHeight="1">
      <c r="A42" s="138"/>
      <c r="B42" s="149"/>
      <c r="C42" s="150" t="s">
        <v>715</v>
      </c>
      <c r="D42" s="150"/>
      <c r="E42" s="150"/>
      <c r="F42" s="150"/>
      <c r="G42" s="150" t="s">
        <v>716</v>
      </c>
      <c r="H42" s="151"/>
      <c r="I42" s="140"/>
    </row>
    <row r="43" spans="1:9" ht="23.25" customHeight="1">
      <c r="A43" s="138"/>
      <c r="B43" s="149"/>
      <c r="C43" s="152" t="s">
        <v>717</v>
      </c>
      <c r="D43" s="150"/>
      <c r="E43" s="150"/>
      <c r="F43" s="150"/>
      <c r="G43" s="150" t="s">
        <v>222</v>
      </c>
      <c r="H43" s="151"/>
      <c r="I43" s="140"/>
    </row>
    <row r="44" spans="1:9" ht="22.5" customHeight="1">
      <c r="A44" s="138"/>
      <c r="B44" s="149"/>
      <c r="C44" s="150" t="s">
        <v>718</v>
      </c>
      <c r="D44" s="150"/>
      <c r="E44" s="150"/>
      <c r="F44" s="150"/>
      <c r="G44" s="150" t="s">
        <v>719</v>
      </c>
      <c r="H44" s="151"/>
      <c r="I44" s="140"/>
    </row>
    <row r="45" spans="1:9" ht="23.25" hidden="1" customHeight="1">
      <c r="A45" s="138"/>
      <c r="B45" s="149"/>
      <c r="C45" s="150" t="s">
        <v>720</v>
      </c>
      <c r="D45" s="153"/>
      <c r="E45" s="153"/>
      <c r="F45" s="153"/>
      <c r="G45" s="150" t="s">
        <v>721</v>
      </c>
      <c r="H45" s="151"/>
      <c r="I45" s="140"/>
    </row>
    <row r="46" spans="1:9" ht="23.25" hidden="1" customHeight="1">
      <c r="A46" s="138"/>
      <c r="B46" s="149"/>
      <c r="C46" s="150" t="s">
        <v>722</v>
      </c>
      <c r="D46" s="153"/>
      <c r="E46" s="153"/>
      <c r="F46" s="153"/>
      <c r="G46" s="150" t="s">
        <v>723</v>
      </c>
      <c r="H46" s="151"/>
      <c r="I46" s="140"/>
    </row>
    <row r="47" spans="1:9" ht="23.25" hidden="1" customHeight="1">
      <c r="A47" s="138"/>
      <c r="B47" s="154"/>
      <c r="C47" s="155" t="s">
        <v>724</v>
      </c>
      <c r="D47" s="155"/>
      <c r="E47" s="155"/>
      <c r="F47" s="155"/>
      <c r="G47" s="155" t="s">
        <v>725</v>
      </c>
      <c r="H47" s="156"/>
      <c r="I47" s="140"/>
    </row>
    <row r="48" spans="1:9" ht="23.25" customHeight="1">
      <c r="A48" s="138"/>
      <c r="B48" s="154"/>
      <c r="C48" s="155"/>
      <c r="D48" s="155"/>
      <c r="E48" s="155"/>
      <c r="F48" s="155"/>
      <c r="G48" s="155"/>
      <c r="H48" s="156"/>
      <c r="I48" s="140"/>
    </row>
    <row r="49" spans="1:9" ht="23.25" customHeight="1" thickBot="1">
      <c r="A49" s="157"/>
      <c r="B49" s="158"/>
      <c r="C49" s="158"/>
      <c r="D49" s="158"/>
      <c r="E49" s="158"/>
      <c r="F49" s="158"/>
      <c r="G49" s="158"/>
      <c r="H49" s="158"/>
      <c r="I49" s="159"/>
    </row>
    <row r="54" spans="1:9">
      <c r="F54" s="110"/>
    </row>
    <row r="55" spans="1:9">
      <c r="F55" s="110"/>
    </row>
    <row r="56" spans="1:9">
      <c r="F56" s="110"/>
    </row>
    <row r="57" spans="1:9">
      <c r="F57" s="110"/>
    </row>
  </sheetData>
  <mergeCells count="5">
    <mergeCell ref="C40:E40"/>
    <mergeCell ref="A2:I2"/>
    <mergeCell ref="A19:I21"/>
    <mergeCell ref="A22:I24"/>
    <mergeCell ref="A25:I25"/>
  </mergeCells>
  <phoneticPr fontId="5" type="noConversion"/>
  <pageMargins left="0.98425196850393704" right="0.51181102362204722" top="0.51181102362204722" bottom="0.51181102362204722"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F121"/>
  <sheetViews>
    <sheetView showZeros="0" view="pageBreakPreview" topLeftCell="A10" zoomScale="115" workbookViewId="0">
      <selection activeCell="F68" sqref="F68"/>
    </sheetView>
  </sheetViews>
  <sheetFormatPr defaultRowHeight="12"/>
  <cols>
    <col min="1" max="1" width="50" style="59" customWidth="1"/>
    <col min="2" max="2" width="10" style="59" customWidth="1"/>
    <col min="3" max="3" width="9.140625" style="59"/>
    <col min="4" max="5" width="15.140625" style="59" customWidth="1"/>
    <col min="6" max="6" width="15.7109375" style="59" customWidth="1"/>
    <col min="7" max="16384" width="9.140625" style="59"/>
  </cols>
  <sheetData>
    <row r="1" spans="1:6" ht="20.25">
      <c r="A1" s="57" t="s">
        <v>202</v>
      </c>
      <c r="B1" s="204" t="s">
        <v>205</v>
      </c>
      <c r="C1" s="204"/>
      <c r="D1" s="204"/>
      <c r="E1" s="58"/>
    </row>
    <row r="2" spans="1:6">
      <c r="A2" s="206" t="s">
        <v>652</v>
      </c>
      <c r="B2" s="206"/>
      <c r="C2" s="60" t="s">
        <v>727</v>
      </c>
      <c r="D2" s="60"/>
      <c r="E2" s="58"/>
    </row>
    <row r="3" spans="1:6">
      <c r="A3" s="206" t="s">
        <v>203</v>
      </c>
      <c r="B3" s="206"/>
      <c r="C3" s="60"/>
      <c r="D3" s="60"/>
      <c r="E3" s="58"/>
    </row>
    <row r="4" spans="1:6">
      <c r="A4" s="60"/>
      <c r="B4" s="60"/>
      <c r="C4" s="206" t="s">
        <v>204</v>
      </c>
      <c r="D4" s="206"/>
      <c r="E4" s="58"/>
    </row>
    <row r="5" spans="1:6" ht="20.100000000000001" customHeight="1">
      <c r="A5" s="205" t="s">
        <v>0</v>
      </c>
      <c r="B5" s="206"/>
      <c r="C5" s="206"/>
      <c r="D5" s="206"/>
      <c r="E5" s="58"/>
    </row>
    <row r="6" spans="1:6" ht="4.5" customHeight="1">
      <c r="A6" s="58"/>
      <c r="B6" s="58"/>
      <c r="C6" s="58"/>
      <c r="D6" s="58"/>
      <c r="E6" s="58"/>
    </row>
    <row r="7" spans="1:6" ht="24">
      <c r="A7" s="61" t="s">
        <v>1</v>
      </c>
      <c r="B7" s="62" t="s">
        <v>659</v>
      </c>
      <c r="C7" s="62" t="s">
        <v>201</v>
      </c>
      <c r="D7" s="62" t="s">
        <v>697</v>
      </c>
      <c r="E7" s="62" t="s">
        <v>3</v>
      </c>
      <c r="F7" s="63"/>
    </row>
    <row r="8" spans="1:6" ht="19.5" customHeight="1">
      <c r="A8" s="64" t="s">
        <v>4</v>
      </c>
      <c r="B8" s="64"/>
      <c r="C8" s="64"/>
      <c r="D8" s="65">
        <f>+D9</f>
        <v>15945623724</v>
      </c>
      <c r="E8" s="65">
        <f>+E9</f>
        <v>27106306609</v>
      </c>
    </row>
    <row r="9" spans="1:6" ht="19.5" customHeight="1">
      <c r="A9" s="66" t="s">
        <v>5</v>
      </c>
      <c r="B9" s="66" t="s">
        <v>6</v>
      </c>
      <c r="C9" s="66"/>
      <c r="D9" s="67">
        <f>+D10+D13+D16+D23+D26</f>
        <v>15945623724</v>
      </c>
      <c r="E9" s="67">
        <f>+E10+E13+E16+E23+E26</f>
        <v>27106306609</v>
      </c>
      <c r="F9" s="111"/>
    </row>
    <row r="10" spans="1:6" ht="19.5" customHeight="1">
      <c r="A10" s="66" t="s">
        <v>7</v>
      </c>
      <c r="B10" s="66" t="s">
        <v>8</v>
      </c>
      <c r="C10" s="66"/>
      <c r="D10" s="68">
        <f>SUM(D11:D12)</f>
        <v>3183077131</v>
      </c>
      <c r="E10" s="68">
        <f>SUM(E11:E12)</f>
        <v>4963002974</v>
      </c>
    </row>
    <row r="11" spans="1:6" ht="19.5" customHeight="1">
      <c r="A11" s="69" t="s">
        <v>9</v>
      </c>
      <c r="B11" s="69" t="s">
        <v>10</v>
      </c>
      <c r="C11" s="69" t="s">
        <v>206</v>
      </c>
      <c r="D11" s="70">
        <f>+'Thuyết Minh'!G112</f>
        <v>3183077131</v>
      </c>
      <c r="E11" s="70">
        <f>+'Thuyết Minh'!H112</f>
        <v>4963002974</v>
      </c>
    </row>
    <row r="12" spans="1:6" ht="19.5" customHeight="1">
      <c r="A12" s="69" t="s">
        <v>11</v>
      </c>
      <c r="B12" s="69" t="s">
        <v>12</v>
      </c>
      <c r="C12" s="69"/>
      <c r="D12" s="70"/>
      <c r="E12" s="70"/>
    </row>
    <row r="13" spans="1:6" ht="19.5" customHeight="1">
      <c r="A13" s="66" t="s">
        <v>13</v>
      </c>
      <c r="B13" s="66" t="s">
        <v>14</v>
      </c>
      <c r="C13" s="66"/>
      <c r="D13" s="68">
        <f>SUM(D14:D15)</f>
        <v>0</v>
      </c>
      <c r="E13" s="68">
        <f>SUM(E14:E15)</f>
        <v>9925020039</v>
      </c>
    </row>
    <row r="14" spans="1:6" ht="19.5" customHeight="1">
      <c r="A14" s="69" t="s">
        <v>15</v>
      </c>
      <c r="B14" s="69" t="s">
        <v>16</v>
      </c>
      <c r="C14" s="69" t="s">
        <v>207</v>
      </c>
      <c r="D14" s="70">
        <f>+'Thuyết Minh'!G118</f>
        <v>0</v>
      </c>
      <c r="E14" s="70">
        <f>+'Thuyết Minh'!H118</f>
        <v>9925020039</v>
      </c>
    </row>
    <row r="15" spans="1:6" ht="19.5" customHeight="1">
      <c r="A15" s="69" t="s">
        <v>17</v>
      </c>
      <c r="B15" s="69" t="s">
        <v>18</v>
      </c>
      <c r="C15" s="69"/>
      <c r="D15" s="70"/>
      <c r="E15" s="70"/>
    </row>
    <row r="16" spans="1:6" ht="19.5" customHeight="1">
      <c r="A16" s="66" t="s">
        <v>19</v>
      </c>
      <c r="B16" s="66" t="s">
        <v>20</v>
      </c>
      <c r="C16" s="66"/>
      <c r="D16" s="68">
        <f>SUM(D17:D22)</f>
        <v>3357080717</v>
      </c>
      <c r="E16" s="68">
        <f>SUM(E17:E22)</f>
        <v>3788870744</v>
      </c>
    </row>
    <row r="17" spans="1:6" ht="19.5" customHeight="1">
      <c r="A17" s="69" t="s">
        <v>21</v>
      </c>
      <c r="B17" s="69" t="s">
        <v>22</v>
      </c>
      <c r="C17" s="69"/>
      <c r="D17" s="70">
        <v>581737610</v>
      </c>
      <c r="E17" s="70">
        <v>464303081</v>
      </c>
      <c r="F17" s="73"/>
    </row>
    <row r="18" spans="1:6" ht="19.5" customHeight="1">
      <c r="A18" s="69" t="s">
        <v>23</v>
      </c>
      <c r="B18" s="69" t="s">
        <v>24</v>
      </c>
      <c r="C18" s="69"/>
      <c r="D18" s="70">
        <v>546912830</v>
      </c>
      <c r="E18" s="70">
        <v>276433463</v>
      </c>
      <c r="F18" s="73"/>
    </row>
    <row r="19" spans="1:6" ht="19.5" customHeight="1">
      <c r="A19" s="69" t="s">
        <v>25</v>
      </c>
      <c r="B19" s="69" t="s">
        <v>26</v>
      </c>
      <c r="C19" s="69"/>
      <c r="D19" s="70"/>
      <c r="E19" s="70"/>
    </row>
    <row r="20" spans="1:6" ht="19.5" customHeight="1">
      <c r="A20" s="69" t="s">
        <v>27</v>
      </c>
      <c r="B20" s="69" t="s">
        <v>28</v>
      </c>
      <c r="C20" s="69"/>
      <c r="D20" s="70"/>
      <c r="E20" s="70"/>
    </row>
    <row r="21" spans="1:6" ht="19.5" customHeight="1">
      <c r="A21" s="69" t="s">
        <v>29</v>
      </c>
      <c r="B21" s="69" t="s">
        <v>30</v>
      </c>
      <c r="C21" s="69" t="s">
        <v>208</v>
      </c>
      <c r="D21" s="70">
        <f>+'Thuyết Minh'!G123</f>
        <v>2228430277</v>
      </c>
      <c r="E21" s="70">
        <v>3048134200</v>
      </c>
    </row>
    <row r="22" spans="1:6" ht="19.5" customHeight="1">
      <c r="A22" s="69" t="s">
        <v>31</v>
      </c>
      <c r="B22" s="69" t="s">
        <v>32</v>
      </c>
      <c r="C22" s="69"/>
      <c r="D22" s="69"/>
      <c r="E22" s="69"/>
    </row>
    <row r="23" spans="1:6" ht="19.5" customHeight="1">
      <c r="A23" s="66" t="s">
        <v>33</v>
      </c>
      <c r="B23" s="66" t="s">
        <v>34</v>
      </c>
      <c r="C23" s="66"/>
      <c r="D23" s="68">
        <f>SUM(D24:D25)</f>
        <v>7043173839</v>
      </c>
      <c r="E23" s="68">
        <f>SUM(E24:E25)</f>
        <v>6030999465</v>
      </c>
    </row>
    <row r="24" spans="1:6" ht="19.5" customHeight="1">
      <c r="A24" s="69" t="s">
        <v>35</v>
      </c>
      <c r="B24" s="69" t="s">
        <v>36</v>
      </c>
      <c r="C24" s="69" t="s">
        <v>209</v>
      </c>
      <c r="D24" s="70">
        <f>+'Thuyết Minh'!G136</f>
        <v>7043173839</v>
      </c>
      <c r="E24" s="70">
        <f>+'Thuyết Minh'!H136</f>
        <v>6030999465</v>
      </c>
    </row>
    <row r="25" spans="1:6" ht="19.5" customHeight="1">
      <c r="A25" s="69" t="s">
        <v>37</v>
      </c>
      <c r="B25" s="69" t="s">
        <v>38</v>
      </c>
      <c r="C25" s="69"/>
      <c r="D25" s="70"/>
      <c r="E25" s="70"/>
    </row>
    <row r="26" spans="1:6" ht="19.5" customHeight="1">
      <c r="A26" s="66" t="s">
        <v>660</v>
      </c>
      <c r="B26" s="66" t="s">
        <v>39</v>
      </c>
      <c r="C26" s="66"/>
      <c r="D26" s="68">
        <f>SUM(D27:D30)</f>
        <v>2362292037</v>
      </c>
      <c r="E26" s="68">
        <f>SUM(E27:E30)</f>
        <v>2398413387</v>
      </c>
    </row>
    <row r="27" spans="1:6" ht="19.5" customHeight="1">
      <c r="A27" s="69" t="s">
        <v>40</v>
      </c>
      <c r="B27" s="69" t="s">
        <v>41</v>
      </c>
      <c r="C27" s="69"/>
      <c r="D27" s="70">
        <v>1404358016</v>
      </c>
      <c r="E27" s="70">
        <v>1404955107</v>
      </c>
    </row>
    <row r="28" spans="1:6" ht="19.5" customHeight="1">
      <c r="A28" s="69" t="s">
        <v>42</v>
      </c>
      <c r="B28" s="69" t="s">
        <v>43</v>
      </c>
      <c r="C28" s="69" t="s">
        <v>210</v>
      </c>
      <c r="D28" s="70">
        <f>+'Thuyết Minh'!G142</f>
        <v>0</v>
      </c>
      <c r="E28" s="70">
        <v>47624259</v>
      </c>
      <c r="F28" s="160"/>
    </row>
    <row r="29" spans="1:6" ht="19.5" customHeight="1">
      <c r="A29" s="69" t="s">
        <v>44</v>
      </c>
      <c r="B29" s="69" t="s">
        <v>45</v>
      </c>
      <c r="C29" s="69"/>
      <c r="D29" s="70">
        <v>945834021</v>
      </c>
      <c r="E29" s="70">
        <v>945834021</v>
      </c>
    </row>
    <row r="30" spans="1:6" ht="19.5" customHeight="1">
      <c r="A30" s="69" t="s">
        <v>46</v>
      </c>
      <c r="B30" s="69" t="s">
        <v>47</v>
      </c>
      <c r="C30" s="69"/>
      <c r="D30" s="70">
        <f>12100000</f>
        <v>12100000</v>
      </c>
      <c r="E30" s="70"/>
    </row>
    <row r="31" spans="1:6" ht="19.5" customHeight="1">
      <c r="A31" s="66" t="s">
        <v>48</v>
      </c>
      <c r="B31" s="66" t="s">
        <v>49</v>
      </c>
      <c r="C31" s="66"/>
      <c r="D31" s="67">
        <f>+D32+D38+D49+D52+D57</f>
        <v>271066056724</v>
      </c>
      <c r="E31" s="67">
        <f>+E32+E38+E49+E52+E57</f>
        <v>264696121052</v>
      </c>
    </row>
    <row r="32" spans="1:6" ht="19.5" customHeight="1">
      <c r="A32" s="66" t="s">
        <v>50</v>
      </c>
      <c r="B32" s="66" t="s">
        <v>51</v>
      </c>
      <c r="C32" s="66"/>
      <c r="D32" s="66">
        <v>0</v>
      </c>
      <c r="E32" s="66">
        <v>0</v>
      </c>
    </row>
    <row r="33" spans="1:6" ht="19.5" customHeight="1">
      <c r="A33" s="69" t="s">
        <v>52</v>
      </c>
      <c r="B33" s="69" t="s">
        <v>53</v>
      </c>
      <c r="C33" s="69"/>
      <c r="D33" s="69">
        <v>0</v>
      </c>
      <c r="E33" s="69">
        <v>0</v>
      </c>
    </row>
    <row r="34" spans="1:6" ht="19.5" customHeight="1">
      <c r="A34" s="69" t="s">
        <v>54</v>
      </c>
      <c r="B34" s="69" t="s">
        <v>55</v>
      </c>
      <c r="C34" s="69"/>
      <c r="D34" s="69">
        <v>0</v>
      </c>
      <c r="E34" s="69">
        <v>0</v>
      </c>
    </row>
    <row r="35" spans="1:6" ht="19.5" customHeight="1">
      <c r="A35" s="69" t="s">
        <v>56</v>
      </c>
      <c r="B35" s="69" t="s">
        <v>57</v>
      </c>
      <c r="C35" s="69"/>
      <c r="D35" s="69">
        <v>0</v>
      </c>
      <c r="E35" s="69">
        <v>0</v>
      </c>
    </row>
    <row r="36" spans="1:6" ht="19.5" customHeight="1">
      <c r="A36" s="69" t="s">
        <v>58</v>
      </c>
      <c r="B36" s="69" t="s">
        <v>59</v>
      </c>
      <c r="C36" s="69"/>
      <c r="D36" s="69">
        <v>0</v>
      </c>
      <c r="E36" s="69">
        <v>0</v>
      </c>
    </row>
    <row r="37" spans="1:6" ht="19.5" customHeight="1">
      <c r="A37" s="69" t="s">
        <v>60</v>
      </c>
      <c r="B37" s="69" t="s">
        <v>61</v>
      </c>
      <c r="C37" s="69"/>
      <c r="D37" s="69">
        <v>0</v>
      </c>
      <c r="E37" s="69">
        <v>0</v>
      </c>
    </row>
    <row r="38" spans="1:6" ht="19.5" customHeight="1">
      <c r="A38" s="66" t="s">
        <v>661</v>
      </c>
      <c r="B38" s="66" t="s">
        <v>62</v>
      </c>
      <c r="C38" s="66"/>
      <c r="D38" s="68">
        <f>+D39+D42+D45+D48</f>
        <v>251157691550</v>
      </c>
      <c r="E38" s="68">
        <f>+E39+E42+E45+E48</f>
        <v>252319813495</v>
      </c>
      <c r="F38" s="111"/>
    </row>
    <row r="39" spans="1:6" ht="19.5" customHeight="1">
      <c r="A39" s="66" t="s">
        <v>63</v>
      </c>
      <c r="B39" s="66" t="s">
        <v>64</v>
      </c>
      <c r="C39" s="66" t="s">
        <v>211</v>
      </c>
      <c r="D39" s="68">
        <f>SUM(D40:D41)</f>
        <v>219304771489</v>
      </c>
      <c r="E39" s="68">
        <f>SUM(E40:E41)</f>
        <v>210470167719</v>
      </c>
    </row>
    <row r="40" spans="1:6" ht="19.5" customHeight="1">
      <c r="A40" s="69" t="s">
        <v>65</v>
      </c>
      <c r="B40" s="69" t="s">
        <v>66</v>
      </c>
      <c r="C40" s="69"/>
      <c r="D40" s="70">
        <f>+'Thuyết Minh'!H166</f>
        <v>276979229770</v>
      </c>
      <c r="E40" s="70">
        <v>259476025925</v>
      </c>
    </row>
    <row r="41" spans="1:6" ht="19.5" customHeight="1">
      <c r="A41" s="69" t="s">
        <v>67</v>
      </c>
      <c r="B41" s="69" t="s">
        <v>68</v>
      </c>
      <c r="C41" s="69"/>
      <c r="D41" s="70">
        <f>-'Thuyết Minh'!H174</f>
        <v>-57674458281</v>
      </c>
      <c r="E41" s="70">
        <v>-49005858206</v>
      </c>
    </row>
    <row r="42" spans="1:6" ht="19.5" customHeight="1">
      <c r="A42" s="66" t="s">
        <v>69</v>
      </c>
      <c r="B42" s="66" t="s">
        <v>70</v>
      </c>
      <c r="C42" s="66" t="s">
        <v>212</v>
      </c>
      <c r="D42" s="68">
        <f>SUM(D43:D44)</f>
        <v>28235001107</v>
      </c>
      <c r="E42" s="68">
        <f>SUM(E43:E44)</f>
        <v>24344416370</v>
      </c>
    </row>
    <row r="43" spans="1:6" ht="19.5" customHeight="1">
      <c r="A43" s="69" t="s">
        <v>65</v>
      </c>
      <c r="B43" s="69" t="s">
        <v>71</v>
      </c>
      <c r="C43" s="69"/>
      <c r="D43" s="70">
        <f>+'Thuyết Minh'!H193</f>
        <v>39871939916</v>
      </c>
      <c r="E43" s="70">
        <v>31916467916</v>
      </c>
    </row>
    <row r="44" spans="1:6" ht="19.5" customHeight="1">
      <c r="A44" s="69" t="s">
        <v>67</v>
      </c>
      <c r="B44" s="69" t="s">
        <v>72</v>
      </c>
      <c r="C44" s="69"/>
      <c r="D44" s="70">
        <f>-'Thuyết Minh'!H201</f>
        <v>-11636938809</v>
      </c>
      <c r="E44" s="70">
        <v>-7572051546</v>
      </c>
    </row>
    <row r="45" spans="1:6" ht="19.5" customHeight="1">
      <c r="A45" s="66" t="s">
        <v>73</v>
      </c>
      <c r="B45" s="66" t="s">
        <v>74</v>
      </c>
      <c r="C45" s="66" t="s">
        <v>213</v>
      </c>
      <c r="D45" s="68">
        <f>SUM(D46:D47)</f>
        <v>63826094</v>
      </c>
      <c r="E45" s="68">
        <f>SUM(E46:E47)</f>
        <v>88551098</v>
      </c>
    </row>
    <row r="46" spans="1:6" ht="19.5" customHeight="1">
      <c r="A46" s="69" t="s">
        <v>65</v>
      </c>
      <c r="B46" s="69" t="s">
        <v>75</v>
      </c>
      <c r="C46" s="69"/>
      <c r="D46" s="70">
        <v>128500000</v>
      </c>
      <c r="E46" s="70">
        <v>128500000</v>
      </c>
    </row>
    <row r="47" spans="1:6" ht="19.5" customHeight="1">
      <c r="A47" s="69" t="s">
        <v>67</v>
      </c>
      <c r="B47" s="69" t="s">
        <v>76</v>
      </c>
      <c r="C47" s="69"/>
      <c r="D47" s="70">
        <f>-'Thuyết Minh'!H226</f>
        <v>-64673906</v>
      </c>
      <c r="E47" s="70">
        <v>-39948902</v>
      </c>
    </row>
    <row r="48" spans="1:6" ht="19.5" customHeight="1">
      <c r="A48" s="66" t="s">
        <v>77</v>
      </c>
      <c r="B48" s="66" t="s">
        <v>78</v>
      </c>
      <c r="C48" s="66" t="s">
        <v>214</v>
      </c>
      <c r="D48" s="68">
        <f>+'Thuyết Minh'!G232</f>
        <v>3554092860</v>
      </c>
      <c r="E48" s="68">
        <v>17416678308</v>
      </c>
    </row>
    <row r="49" spans="1:5" ht="19.5" customHeight="1">
      <c r="A49" s="66" t="s">
        <v>79</v>
      </c>
      <c r="B49" s="66" t="s">
        <v>80</v>
      </c>
      <c r="C49" s="66"/>
      <c r="D49" s="66">
        <v>0</v>
      </c>
      <c r="E49" s="66">
        <v>0</v>
      </c>
    </row>
    <row r="50" spans="1:5" ht="19.5" customHeight="1">
      <c r="A50" s="69" t="s">
        <v>65</v>
      </c>
      <c r="B50" s="69" t="s">
        <v>81</v>
      </c>
      <c r="C50" s="69"/>
      <c r="D50" s="69">
        <v>0</v>
      </c>
      <c r="E50" s="69">
        <v>0</v>
      </c>
    </row>
    <row r="51" spans="1:5" ht="19.5" customHeight="1">
      <c r="A51" s="69" t="s">
        <v>67</v>
      </c>
      <c r="B51" s="69" t="s">
        <v>82</v>
      </c>
      <c r="C51" s="69"/>
      <c r="D51" s="69">
        <v>0</v>
      </c>
      <c r="E51" s="69">
        <v>0</v>
      </c>
    </row>
    <row r="52" spans="1:5" ht="19.5" customHeight="1">
      <c r="A52" s="66" t="s">
        <v>83</v>
      </c>
      <c r="B52" s="66" t="s">
        <v>84</v>
      </c>
      <c r="C52" s="66"/>
      <c r="D52" s="68">
        <f>SUM(D53:D56)</f>
        <v>17332574039</v>
      </c>
      <c r="E52" s="68">
        <f>SUM(E53:E56)</f>
        <v>10000000000</v>
      </c>
    </row>
    <row r="53" spans="1:5" ht="19.5" customHeight="1">
      <c r="A53" s="69" t="s">
        <v>663</v>
      </c>
      <c r="B53" s="69" t="s">
        <v>85</v>
      </c>
      <c r="C53" s="69"/>
      <c r="D53" s="70"/>
      <c r="E53" s="70"/>
    </row>
    <row r="54" spans="1:5" ht="19.5" customHeight="1">
      <c r="A54" s="69" t="s">
        <v>662</v>
      </c>
      <c r="B54" s="69" t="s">
        <v>86</v>
      </c>
      <c r="C54" s="69" t="s">
        <v>215</v>
      </c>
      <c r="D54" s="70">
        <f>+'Thuyết Minh'!F263</f>
        <v>17332574039</v>
      </c>
      <c r="E54" s="70">
        <v>10000000000</v>
      </c>
    </row>
    <row r="55" spans="1:5" ht="19.5" customHeight="1">
      <c r="A55" s="69" t="s">
        <v>87</v>
      </c>
      <c r="B55" s="69" t="s">
        <v>88</v>
      </c>
      <c r="D55" s="70"/>
      <c r="E55" s="70"/>
    </row>
    <row r="56" spans="1:5" ht="19.5" customHeight="1">
      <c r="A56" s="69" t="s">
        <v>89</v>
      </c>
      <c r="B56" s="69" t="s">
        <v>90</v>
      </c>
      <c r="C56" s="69"/>
      <c r="D56" s="70"/>
      <c r="E56" s="70"/>
    </row>
    <row r="57" spans="1:5" ht="19.5" customHeight="1">
      <c r="A57" s="66" t="s">
        <v>91</v>
      </c>
      <c r="B57" s="66" t="s">
        <v>92</v>
      </c>
      <c r="C57" s="66"/>
      <c r="D57" s="68">
        <f>SUM(D58:D61)</f>
        <v>2575791135</v>
      </c>
      <c r="E57" s="68">
        <f>SUM(E58:E61)</f>
        <v>2376307557</v>
      </c>
    </row>
    <row r="58" spans="1:5" ht="19.5" customHeight="1">
      <c r="A58" s="69" t="s">
        <v>93</v>
      </c>
      <c r="B58" s="69" t="s">
        <v>94</v>
      </c>
      <c r="C58" s="69" t="s">
        <v>216</v>
      </c>
      <c r="D58" s="70">
        <f>+'Thuyết Minh'!G266</f>
        <v>1995791135</v>
      </c>
      <c r="E58" s="70">
        <v>2156307557</v>
      </c>
    </row>
    <row r="59" spans="1:5" ht="19.5" customHeight="1">
      <c r="A59" s="69" t="s">
        <v>95</v>
      </c>
      <c r="B59" s="69" t="s">
        <v>96</v>
      </c>
      <c r="C59" s="69"/>
      <c r="D59" s="70">
        <v>0</v>
      </c>
      <c r="E59" s="70">
        <v>0</v>
      </c>
    </row>
    <row r="60" spans="1:5" ht="19.5" customHeight="1">
      <c r="A60" s="69" t="s">
        <v>97</v>
      </c>
      <c r="B60" s="69" t="s">
        <v>98</v>
      </c>
      <c r="C60" s="69"/>
      <c r="D60" s="70">
        <v>580000000</v>
      </c>
      <c r="E60" s="70">
        <v>220000000</v>
      </c>
    </row>
    <row r="61" spans="1:5" ht="19.5" customHeight="1">
      <c r="A61" s="66" t="s">
        <v>99</v>
      </c>
      <c r="B61" s="66" t="s">
        <v>100</v>
      </c>
      <c r="C61" s="66"/>
      <c r="D61" s="66">
        <v>0</v>
      </c>
      <c r="E61" s="66">
        <v>0</v>
      </c>
    </row>
    <row r="62" spans="1:5" ht="19.5" customHeight="1">
      <c r="A62" s="66" t="s">
        <v>101</v>
      </c>
      <c r="B62" s="66" t="s">
        <v>102</v>
      </c>
      <c r="C62" s="66"/>
      <c r="D62" s="67">
        <f>+D8+D31</f>
        <v>287011680448</v>
      </c>
      <c r="E62" s="67">
        <f>+E31+E8</f>
        <v>291802427661</v>
      </c>
    </row>
    <row r="63" spans="1:5" ht="19.5" customHeight="1">
      <c r="A63" s="66" t="s">
        <v>103</v>
      </c>
      <c r="B63" s="66"/>
      <c r="C63" s="66"/>
      <c r="D63" s="67">
        <f>+D64+D87</f>
        <v>287011680448</v>
      </c>
      <c r="E63" s="67">
        <f>+E64+E87</f>
        <v>291802427661</v>
      </c>
    </row>
    <row r="64" spans="1:5" ht="19.5" customHeight="1">
      <c r="A64" s="66" t="s">
        <v>104</v>
      </c>
      <c r="B64" s="66" t="s">
        <v>105</v>
      </c>
      <c r="C64" s="66"/>
      <c r="D64" s="67">
        <f>+D65+D77</f>
        <v>163686226687</v>
      </c>
      <c r="E64" s="67">
        <f>+E65+E77</f>
        <v>158389152535</v>
      </c>
    </row>
    <row r="65" spans="1:6" ht="19.5" customHeight="1">
      <c r="A65" s="66" t="s">
        <v>106</v>
      </c>
      <c r="B65" s="66" t="s">
        <v>107</v>
      </c>
      <c r="C65" s="66"/>
      <c r="D65" s="68">
        <f>SUM(D66:D76)</f>
        <v>53872967754</v>
      </c>
      <c r="E65" s="68">
        <f>SUM(E66:E76)</f>
        <v>44436771578</v>
      </c>
    </row>
    <row r="66" spans="1:6" ht="19.5" customHeight="1">
      <c r="A66" s="69" t="s">
        <v>108</v>
      </c>
      <c r="B66" s="69" t="s">
        <v>109</v>
      </c>
      <c r="C66" s="69" t="s">
        <v>217</v>
      </c>
      <c r="D66" s="70">
        <f>+'Thuyết Minh'!G275</f>
        <v>36504057495</v>
      </c>
      <c r="E66" s="70">
        <f>+'Thuyết Minh'!H275</f>
        <v>24063432877</v>
      </c>
    </row>
    <row r="67" spans="1:6" ht="19.5" customHeight="1">
      <c r="A67" s="69" t="s">
        <v>110</v>
      </c>
      <c r="B67" s="69" t="s">
        <v>111</v>
      </c>
      <c r="C67" s="69"/>
      <c r="D67" s="70">
        <v>11951905013</v>
      </c>
      <c r="E67" s="70">
        <v>14411801509</v>
      </c>
      <c r="F67" s="111"/>
    </row>
    <row r="68" spans="1:6" ht="19.5" customHeight="1">
      <c r="A68" s="69" t="s">
        <v>112</v>
      </c>
      <c r="B68" s="69" t="s">
        <v>113</v>
      </c>
      <c r="C68" s="69"/>
      <c r="D68" s="70">
        <v>310400000</v>
      </c>
      <c r="E68" s="70">
        <v>104600000</v>
      </c>
    </row>
    <row r="69" spans="1:6" ht="19.5" customHeight="1">
      <c r="A69" s="69" t="s">
        <v>114</v>
      </c>
      <c r="B69" s="69" t="s">
        <v>115</v>
      </c>
      <c r="C69" s="69" t="s">
        <v>218</v>
      </c>
      <c r="D69" s="70">
        <f>+'Thuyết Minh'!G286</f>
        <v>340045913</v>
      </c>
      <c r="E69" s="70">
        <f>+'Thuyết Minh'!H286</f>
        <v>54959042</v>
      </c>
    </row>
    <row r="70" spans="1:6" ht="19.5" customHeight="1">
      <c r="A70" s="69" t="s">
        <v>116</v>
      </c>
      <c r="B70" s="69" t="s">
        <v>117</v>
      </c>
      <c r="C70" s="69"/>
      <c r="D70" s="70"/>
      <c r="E70" s="70"/>
    </row>
    <row r="71" spans="1:6" ht="19.5" customHeight="1">
      <c r="A71" s="69" t="s">
        <v>118</v>
      </c>
      <c r="B71" s="69" t="s">
        <v>119</v>
      </c>
      <c r="C71" s="69"/>
      <c r="D71" s="70">
        <v>1028751246</v>
      </c>
      <c r="E71" s="70">
        <v>1466274642</v>
      </c>
    </row>
    <row r="72" spans="1:6" ht="19.5" customHeight="1">
      <c r="A72" s="69" t="s">
        <v>120</v>
      </c>
      <c r="B72" s="69" t="s">
        <v>121</v>
      </c>
      <c r="C72" s="69"/>
      <c r="D72" s="70"/>
      <c r="E72" s="70"/>
    </row>
    <row r="73" spans="1:6" ht="19.5" customHeight="1">
      <c r="A73" s="69" t="s">
        <v>122</v>
      </c>
      <c r="B73" s="69" t="s">
        <v>123</v>
      </c>
      <c r="C73" s="69"/>
      <c r="D73" s="70"/>
      <c r="E73" s="70"/>
    </row>
    <row r="74" spans="1:6" ht="19.5" customHeight="1">
      <c r="A74" s="69" t="s">
        <v>124</v>
      </c>
      <c r="B74" s="69" t="s">
        <v>125</v>
      </c>
      <c r="C74" s="69" t="s">
        <v>219</v>
      </c>
      <c r="D74" s="70">
        <v>3725160004</v>
      </c>
      <c r="E74" s="70">
        <v>4323055425</v>
      </c>
      <c r="F74" s="111"/>
    </row>
    <row r="75" spans="1:6" ht="19.5" customHeight="1">
      <c r="A75" s="69" t="s">
        <v>126</v>
      </c>
      <c r="B75" s="69" t="s">
        <v>127</v>
      </c>
      <c r="C75" s="69"/>
      <c r="D75" s="70"/>
      <c r="E75" s="70"/>
    </row>
    <row r="76" spans="1:6" ht="19.5" customHeight="1">
      <c r="A76" s="69" t="s">
        <v>128</v>
      </c>
      <c r="B76" s="69" t="s">
        <v>129</v>
      </c>
      <c r="C76" s="69"/>
      <c r="D76" s="70">
        <v>12648083</v>
      </c>
      <c r="E76" s="70">
        <v>12648083</v>
      </c>
    </row>
    <row r="77" spans="1:6" ht="19.5" customHeight="1">
      <c r="A77" s="66" t="s">
        <v>130</v>
      </c>
      <c r="B77" s="66" t="s">
        <v>131</v>
      </c>
      <c r="C77" s="66"/>
      <c r="D77" s="68">
        <f>SUM(D78:D86)</f>
        <v>109813258933</v>
      </c>
      <c r="E77" s="68">
        <f>SUM(E78:E86)</f>
        <v>113952380957</v>
      </c>
    </row>
    <row r="78" spans="1:6" ht="19.5" customHeight="1">
      <c r="A78" s="69" t="s">
        <v>132</v>
      </c>
      <c r="B78" s="69" t="s">
        <v>133</v>
      </c>
      <c r="C78" s="69"/>
      <c r="D78" s="70"/>
      <c r="E78" s="70"/>
    </row>
    <row r="79" spans="1:6" ht="19.5" customHeight="1">
      <c r="A79" s="69" t="s">
        <v>134</v>
      </c>
      <c r="B79" s="69" t="s">
        <v>135</v>
      </c>
      <c r="C79" s="69"/>
      <c r="D79" s="70">
        <v>0</v>
      </c>
      <c r="E79" s="70">
        <v>0</v>
      </c>
    </row>
    <row r="80" spans="1:6" ht="19.5" customHeight="1">
      <c r="A80" s="69" t="s">
        <v>136</v>
      </c>
      <c r="B80" s="69" t="s">
        <v>137</v>
      </c>
      <c r="C80" s="69"/>
      <c r="D80" s="70">
        <v>730731815</v>
      </c>
      <c r="E80" s="70">
        <v>709731815</v>
      </c>
    </row>
    <row r="81" spans="1:6" ht="19.5" customHeight="1">
      <c r="A81" s="69" t="s">
        <v>138</v>
      </c>
      <c r="B81" s="69" t="s">
        <v>139</v>
      </c>
      <c r="C81" s="69" t="s">
        <v>220</v>
      </c>
      <c r="D81" s="70">
        <f>+'Thuyết Minh'!G315</f>
        <v>107444123095</v>
      </c>
      <c r="E81" s="70">
        <f>+'Thuyết Minh'!H315</f>
        <v>113242649142</v>
      </c>
      <c r="F81" s="73"/>
    </row>
    <row r="82" spans="1:6" ht="19.5" customHeight="1">
      <c r="A82" s="69" t="s">
        <v>140</v>
      </c>
      <c r="B82" s="69" t="s">
        <v>141</v>
      </c>
      <c r="C82" s="69"/>
      <c r="D82" s="70">
        <v>0</v>
      </c>
      <c r="E82" s="70">
        <v>0</v>
      </c>
      <c r="F82" s="73"/>
    </row>
    <row r="83" spans="1:6" ht="19.5" customHeight="1">
      <c r="A83" s="69" t="s">
        <v>142</v>
      </c>
      <c r="B83" s="69" t="s">
        <v>143</v>
      </c>
      <c r="C83" s="69"/>
      <c r="D83" s="70"/>
      <c r="E83" s="70"/>
      <c r="F83" s="73"/>
    </row>
    <row r="84" spans="1:6" ht="19.5" customHeight="1">
      <c r="A84" s="69" t="s">
        <v>144</v>
      </c>
      <c r="B84" s="69" t="s">
        <v>145</v>
      </c>
      <c r="C84" s="69"/>
      <c r="D84" s="69"/>
      <c r="E84" s="69"/>
    </row>
    <row r="85" spans="1:6" ht="19.5" customHeight="1">
      <c r="A85" s="69" t="s">
        <v>146</v>
      </c>
      <c r="B85" s="69" t="s">
        <v>147</v>
      </c>
      <c r="C85" s="69"/>
      <c r="D85" s="70">
        <v>1638404023</v>
      </c>
      <c r="E85" s="69">
        <v>0</v>
      </c>
      <c r="F85" s="111"/>
    </row>
    <row r="86" spans="1:6" ht="19.5" customHeight="1">
      <c r="A86" s="69" t="s">
        <v>148</v>
      </c>
      <c r="B86" s="69" t="s">
        <v>149</v>
      </c>
      <c r="C86" s="69"/>
      <c r="D86" s="69">
        <v>0</v>
      </c>
      <c r="E86" s="69">
        <v>0</v>
      </c>
    </row>
    <row r="87" spans="1:6" ht="19.5" customHeight="1">
      <c r="A87" s="66" t="s">
        <v>150</v>
      </c>
      <c r="B87" s="66" t="s">
        <v>151</v>
      </c>
      <c r="C87" s="66"/>
      <c r="D87" s="67">
        <f>+D88</f>
        <v>123325453761</v>
      </c>
      <c r="E87" s="67">
        <f>+E88+E101</f>
        <v>133413275126</v>
      </c>
    </row>
    <row r="88" spans="1:6" ht="19.5" customHeight="1">
      <c r="A88" s="66" t="s">
        <v>152</v>
      </c>
      <c r="B88" s="66" t="s">
        <v>153</v>
      </c>
      <c r="C88" s="66" t="s">
        <v>221</v>
      </c>
      <c r="D88" s="68">
        <f>SUM(D89:D100)</f>
        <v>123325453761</v>
      </c>
      <c r="E88" s="68">
        <f>SUM(E89:E100)</f>
        <v>133413275126</v>
      </c>
    </row>
    <row r="89" spans="1:6" ht="19.5" customHeight="1">
      <c r="A89" s="69" t="s">
        <v>154</v>
      </c>
      <c r="B89" s="69" t="s">
        <v>155</v>
      </c>
      <c r="C89" s="69"/>
      <c r="D89" s="70">
        <v>136000000000</v>
      </c>
      <c r="E89" s="70">
        <v>136000000000</v>
      </c>
    </row>
    <row r="90" spans="1:6" ht="19.5" customHeight="1">
      <c r="A90" s="69" t="s">
        <v>156</v>
      </c>
      <c r="B90" s="69" t="s">
        <v>157</v>
      </c>
      <c r="C90" s="69"/>
      <c r="D90" s="70"/>
      <c r="E90" s="70"/>
    </row>
    <row r="91" spans="1:6" ht="19.5" customHeight="1">
      <c r="A91" s="69" t="s">
        <v>158</v>
      </c>
      <c r="B91" s="69" t="s">
        <v>159</v>
      </c>
      <c r="C91" s="69"/>
      <c r="D91" s="70"/>
      <c r="E91" s="70"/>
    </row>
    <row r="92" spans="1:6" ht="19.5" customHeight="1">
      <c r="A92" s="69" t="s">
        <v>160</v>
      </c>
      <c r="B92" s="69" t="s">
        <v>161</v>
      </c>
      <c r="C92" s="69"/>
      <c r="D92" s="70">
        <f>+'Thuyết Minh'!F353</f>
        <v>-5788412780</v>
      </c>
      <c r="E92" s="70">
        <f>'Thuyết Minh'!F345</f>
        <v>-5788412780</v>
      </c>
    </row>
    <row r="93" spans="1:6" ht="19.5" customHeight="1">
      <c r="A93" s="69" t="s">
        <v>162</v>
      </c>
      <c r="B93" s="69" t="s">
        <v>163</v>
      </c>
      <c r="C93" s="69"/>
      <c r="D93" s="70"/>
      <c r="E93" s="70"/>
    </row>
    <row r="94" spans="1:6" ht="19.5" customHeight="1">
      <c r="A94" s="69" t="s">
        <v>164</v>
      </c>
      <c r="B94" s="69" t="s">
        <v>165</v>
      </c>
      <c r="C94" s="69"/>
      <c r="D94" s="70"/>
      <c r="E94" s="70"/>
    </row>
    <row r="95" spans="1:6" ht="19.5" customHeight="1">
      <c r="A95" s="69" t="s">
        <v>166</v>
      </c>
      <c r="B95" s="69" t="s">
        <v>167</v>
      </c>
      <c r="C95" s="69"/>
      <c r="D95" s="70"/>
      <c r="E95" s="70"/>
    </row>
    <row r="96" spans="1:6" ht="19.5" customHeight="1">
      <c r="A96" s="69" t="s">
        <v>168</v>
      </c>
      <c r="B96" s="69" t="s">
        <v>169</v>
      </c>
      <c r="C96" s="69"/>
      <c r="D96" s="70">
        <v>300000000</v>
      </c>
      <c r="E96" s="70">
        <v>300000000</v>
      </c>
    </row>
    <row r="97" spans="1:6" ht="19.5" customHeight="1">
      <c r="A97" s="69" t="s">
        <v>170</v>
      </c>
      <c r="B97" s="69" t="s">
        <v>171</v>
      </c>
      <c r="C97" s="69"/>
      <c r="D97" s="70"/>
      <c r="E97" s="70"/>
    </row>
    <row r="98" spans="1:6" ht="19.5" customHeight="1">
      <c r="A98" s="69" t="s">
        <v>172</v>
      </c>
      <c r="B98" s="69" t="s">
        <v>173</v>
      </c>
      <c r="C98" s="69"/>
      <c r="D98" s="70">
        <f>+'Thuyết Minh'!G353</f>
        <v>-7186133459</v>
      </c>
      <c r="E98" s="70">
        <f>+'Thuyết Minh'!G345</f>
        <v>2901687906</v>
      </c>
    </row>
    <row r="99" spans="1:6" ht="19.5" customHeight="1">
      <c r="A99" s="69" t="s">
        <v>174</v>
      </c>
      <c r="B99" s="69" t="s">
        <v>175</v>
      </c>
      <c r="C99" s="69"/>
      <c r="D99" s="70"/>
      <c r="E99" s="70"/>
    </row>
    <row r="100" spans="1:6" ht="19.5" customHeight="1">
      <c r="A100" s="69" t="s">
        <v>176</v>
      </c>
      <c r="B100" s="69" t="s">
        <v>177</v>
      </c>
      <c r="C100" s="69"/>
      <c r="D100" s="69"/>
      <c r="E100" s="69">
        <v>0</v>
      </c>
    </row>
    <row r="101" spans="1:6" ht="19.5" customHeight="1">
      <c r="A101" s="66" t="s">
        <v>178</v>
      </c>
      <c r="B101" s="66" t="s">
        <v>179</v>
      </c>
      <c r="C101" s="66"/>
      <c r="D101" s="66"/>
      <c r="E101" s="66"/>
    </row>
    <row r="102" spans="1:6" ht="19.5" customHeight="1">
      <c r="A102" s="69" t="s">
        <v>180</v>
      </c>
      <c r="B102" s="69" t="s">
        <v>181</v>
      </c>
      <c r="C102" s="69"/>
      <c r="D102" s="69">
        <v>0</v>
      </c>
      <c r="E102" s="69">
        <v>0</v>
      </c>
    </row>
    <row r="103" spans="1:6" ht="19.5" customHeight="1">
      <c r="A103" s="69" t="s">
        <v>182</v>
      </c>
      <c r="B103" s="69" t="s">
        <v>183</v>
      </c>
      <c r="C103" s="69"/>
      <c r="D103" s="69"/>
      <c r="E103" s="69"/>
    </row>
    <row r="104" spans="1:6" ht="19.5" customHeight="1">
      <c r="A104" s="66" t="s">
        <v>184</v>
      </c>
      <c r="B104" s="66" t="s">
        <v>185</v>
      </c>
      <c r="C104" s="66"/>
      <c r="D104" s="66">
        <v>0</v>
      </c>
      <c r="E104" s="66">
        <v>0</v>
      </c>
    </row>
    <row r="105" spans="1:6" ht="19.5" customHeight="1">
      <c r="A105" s="66" t="s">
        <v>186</v>
      </c>
      <c r="B105" s="66" t="s">
        <v>187</v>
      </c>
      <c r="C105" s="66"/>
      <c r="D105" s="67">
        <f>+D87+D64</f>
        <v>287011680448</v>
      </c>
      <c r="E105" s="67">
        <f>+E87+E64</f>
        <v>291802427661</v>
      </c>
      <c r="F105" s="111"/>
    </row>
    <row r="106" spans="1:6" ht="19.5" customHeight="1">
      <c r="A106" s="66" t="s">
        <v>188</v>
      </c>
      <c r="B106" s="66"/>
      <c r="C106" s="66"/>
      <c r="D106" s="67">
        <f>+D105-D62</f>
        <v>0</v>
      </c>
      <c r="E106" s="67">
        <f>+E105-E62</f>
        <v>0</v>
      </c>
    </row>
    <row r="107" spans="1:6" ht="19.5" customHeight="1">
      <c r="A107" s="69" t="s">
        <v>189</v>
      </c>
      <c r="B107" s="69" t="s">
        <v>190</v>
      </c>
      <c r="C107" s="69"/>
      <c r="D107" s="71"/>
      <c r="E107" s="71"/>
    </row>
    <row r="108" spans="1:6" ht="19.5" customHeight="1">
      <c r="A108" s="69" t="s">
        <v>191</v>
      </c>
      <c r="B108" s="69" t="s">
        <v>192</v>
      </c>
      <c r="C108" s="69"/>
      <c r="D108" s="70"/>
      <c r="E108" s="70"/>
    </row>
    <row r="109" spans="1:6" ht="19.5" customHeight="1">
      <c r="A109" s="69" t="s">
        <v>193</v>
      </c>
      <c r="B109" s="69" t="s">
        <v>194</v>
      </c>
      <c r="C109" s="69"/>
      <c r="D109" s="69">
        <v>0</v>
      </c>
      <c r="E109" s="69">
        <v>0</v>
      </c>
    </row>
    <row r="110" spans="1:6" ht="19.5" customHeight="1">
      <c r="A110" s="69" t="s">
        <v>195</v>
      </c>
      <c r="B110" s="69" t="s">
        <v>196</v>
      </c>
      <c r="C110" s="69"/>
      <c r="D110" s="69">
        <v>0</v>
      </c>
      <c r="E110" s="69">
        <v>0</v>
      </c>
    </row>
    <row r="111" spans="1:6" ht="19.5" customHeight="1">
      <c r="A111" s="69" t="s">
        <v>197</v>
      </c>
      <c r="B111" s="69" t="s">
        <v>198</v>
      </c>
      <c r="C111" s="69"/>
      <c r="D111" s="69">
        <v>0</v>
      </c>
      <c r="E111" s="69">
        <v>0</v>
      </c>
    </row>
    <row r="112" spans="1:6" ht="19.5" customHeight="1">
      <c r="A112" s="69" t="s">
        <v>199</v>
      </c>
      <c r="B112" s="69" t="s">
        <v>200</v>
      </c>
      <c r="C112" s="69"/>
      <c r="D112" s="69">
        <v>0</v>
      </c>
      <c r="E112" s="69">
        <v>0</v>
      </c>
    </row>
    <row r="113" spans="1:5" ht="6" customHeight="1"/>
    <row r="114" spans="1:5">
      <c r="D114" s="202" t="s">
        <v>736</v>
      </c>
      <c r="E114" s="202"/>
    </row>
    <row r="115" spans="1:5" ht="15.75" customHeight="1">
      <c r="A115" s="203" t="s">
        <v>650</v>
      </c>
      <c r="B115" s="203"/>
      <c r="C115" s="203"/>
      <c r="D115" s="203" t="s">
        <v>640</v>
      </c>
      <c r="E115" s="203"/>
    </row>
    <row r="121" spans="1:5">
      <c r="A121" s="203" t="s">
        <v>702</v>
      </c>
      <c r="B121" s="203"/>
      <c r="C121" s="203"/>
    </row>
  </sheetData>
  <mergeCells count="9">
    <mergeCell ref="D114:E114"/>
    <mergeCell ref="A115:C115"/>
    <mergeCell ref="D115:E115"/>
    <mergeCell ref="A121:C121"/>
    <mergeCell ref="B1:D1"/>
    <mergeCell ref="A5:D5"/>
    <mergeCell ref="A2:B2"/>
    <mergeCell ref="A3:B3"/>
    <mergeCell ref="C4:D4"/>
  </mergeCells>
  <phoneticPr fontId="0" type="noConversion"/>
  <pageMargins left="0.5" right="0.25" top="0.25" bottom="0.25" header="0" footer="0"/>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4"/>
  <dimension ref="A1:L494"/>
  <sheetViews>
    <sheetView tabSelected="1" topLeftCell="A485" workbookViewId="0">
      <selection activeCell="D356" sqref="D356"/>
    </sheetView>
  </sheetViews>
  <sheetFormatPr defaultRowHeight="18.75" customHeight="1"/>
  <cols>
    <col min="3" max="3" width="12.7109375" customWidth="1"/>
    <col min="4" max="4" width="14.140625" customWidth="1"/>
    <col min="5" max="5" width="13.28515625" customWidth="1"/>
    <col min="6" max="6" width="14.7109375" customWidth="1"/>
    <col min="7" max="7" width="14.140625" customWidth="1"/>
    <col min="8" max="8" width="14.5703125" customWidth="1"/>
    <col min="10" max="10" width="18.140625" style="110" bestFit="1" customWidth="1"/>
    <col min="11" max="11" width="11" bestFit="1" customWidth="1"/>
    <col min="12" max="12" width="17" bestFit="1" customWidth="1"/>
  </cols>
  <sheetData>
    <row r="1" spans="1:8" ht="18.75" hidden="1" customHeight="1">
      <c r="A1" t="s">
        <v>269</v>
      </c>
      <c r="F1" s="207" t="s">
        <v>270</v>
      </c>
      <c r="G1" s="207"/>
    </row>
    <row r="2" spans="1:8" ht="18.75" hidden="1" customHeight="1">
      <c r="A2" t="s">
        <v>271</v>
      </c>
      <c r="E2" s="207" t="s">
        <v>272</v>
      </c>
      <c r="F2" s="207"/>
      <c r="G2" s="207"/>
      <c r="H2" s="207"/>
    </row>
    <row r="3" spans="1:8" ht="18.75" hidden="1" customHeight="1">
      <c r="A3" t="s">
        <v>273</v>
      </c>
      <c r="E3" s="207" t="s">
        <v>274</v>
      </c>
      <c r="F3" s="207"/>
      <c r="G3" s="207"/>
      <c r="H3" s="207"/>
    </row>
    <row r="4" spans="1:8" ht="18.75" hidden="1" customHeight="1"/>
    <row r="5" spans="1:8" ht="18.75" hidden="1" customHeight="1"/>
    <row r="6" spans="1:8" ht="18.75" hidden="1" customHeight="1"/>
    <row r="7" spans="1:8" ht="18.75" hidden="1" customHeight="1"/>
    <row r="8" spans="1:8" ht="18.75" hidden="1" customHeight="1"/>
    <row r="9" spans="1:8" ht="18.75" hidden="1" customHeight="1"/>
    <row r="10" spans="1:8" ht="18.75" hidden="1" customHeight="1"/>
    <row r="11" spans="1:8" ht="18.75" hidden="1" customHeight="1"/>
    <row r="12" spans="1:8" ht="18.75" hidden="1" customHeight="1"/>
    <row r="13" spans="1:8" ht="18.75" hidden="1" customHeight="1"/>
    <row r="14" spans="1:8" ht="18.75" hidden="1" customHeight="1"/>
    <row r="15" spans="1:8" ht="18.75" hidden="1" customHeight="1"/>
    <row r="16" spans="1:8" ht="18.75" hidden="1" customHeight="1"/>
    <row r="17" spans="1:7" ht="18.75" hidden="1" customHeight="1">
      <c r="A17" s="210" t="s">
        <v>275</v>
      </c>
      <c r="B17" s="210"/>
      <c r="C17" s="210"/>
      <c r="D17" s="210"/>
      <c r="E17" s="210"/>
      <c r="F17" s="210"/>
      <c r="G17" s="210"/>
    </row>
    <row r="18" spans="1:7" ht="18.75" hidden="1" customHeight="1">
      <c r="A18" s="210" t="s">
        <v>205</v>
      </c>
      <c r="B18" s="210"/>
      <c r="C18" s="210"/>
      <c r="D18" s="210"/>
      <c r="E18" s="210"/>
      <c r="F18" s="210"/>
      <c r="G18" s="210"/>
    </row>
    <row r="19" spans="1:7" ht="18.75" hidden="1" customHeight="1">
      <c r="A19" s="210" t="s">
        <v>643</v>
      </c>
      <c r="B19" s="210"/>
      <c r="C19" s="210"/>
      <c r="D19" s="210"/>
      <c r="E19" s="210"/>
      <c r="F19" s="210"/>
      <c r="G19" s="210"/>
    </row>
    <row r="20" spans="1:7" ht="18.75" hidden="1" customHeight="1"/>
    <row r="21" spans="1:7" ht="18.75" hidden="1" customHeight="1"/>
    <row r="22" spans="1:7" ht="18.75" hidden="1" customHeight="1"/>
    <row r="23" spans="1:7" ht="18.75" hidden="1" customHeight="1"/>
    <row r="24" spans="1:7" ht="18.75" hidden="1" customHeight="1"/>
    <row r="25" spans="1:7" ht="18.75" hidden="1" customHeight="1"/>
    <row r="26" spans="1:7" ht="18.75" hidden="1" customHeight="1"/>
    <row r="27" spans="1:7" ht="18.75" hidden="1" customHeight="1"/>
    <row r="28" spans="1:7" ht="18.75" hidden="1" customHeight="1"/>
    <row r="29" spans="1:7" ht="18.75" hidden="1" customHeight="1"/>
    <row r="30" spans="1:7" ht="18.75" hidden="1" customHeight="1"/>
    <row r="31" spans="1:7" ht="18.75" hidden="1" customHeight="1"/>
    <row r="32" spans="1:7" ht="18.75" hidden="1" customHeight="1"/>
    <row r="33" spans="1:8" ht="18.75" hidden="1" customHeight="1"/>
    <row r="34" spans="1:8" ht="18.75" hidden="1" customHeight="1"/>
    <row r="35" spans="1:8" ht="18.75" hidden="1" customHeight="1"/>
    <row r="36" spans="1:8" ht="18.75" hidden="1" customHeight="1"/>
    <row r="37" spans="1:8" ht="18.75" hidden="1" customHeight="1"/>
    <row r="38" spans="1:8" ht="18.75" hidden="1" customHeight="1"/>
    <row r="39" spans="1:8" ht="18.75" hidden="1" customHeight="1"/>
    <row r="40" spans="1:8" ht="18.75" hidden="1" customHeight="1"/>
    <row r="41" spans="1:8" ht="18.75" hidden="1" customHeight="1"/>
    <row r="42" spans="1:8" ht="18.75" hidden="1" customHeight="1"/>
    <row r="43" spans="1:8" ht="18.75" hidden="1" customHeight="1"/>
    <row r="44" spans="1:8" ht="18.75" hidden="1" customHeight="1"/>
    <row r="45" spans="1:8" ht="18.75" customHeight="1">
      <c r="A45" s="92" t="s">
        <v>269</v>
      </c>
      <c r="B45" s="92"/>
      <c r="C45" s="92"/>
      <c r="D45" s="92"/>
      <c r="E45" s="92"/>
      <c r="F45" s="212" t="s">
        <v>270</v>
      </c>
      <c r="G45" s="212"/>
      <c r="H45" s="92"/>
    </row>
    <row r="46" spans="1:8" ht="18.75" customHeight="1">
      <c r="A46" s="92" t="s">
        <v>271</v>
      </c>
      <c r="B46" s="92"/>
      <c r="C46" s="92"/>
      <c r="D46" s="92"/>
      <c r="E46" s="212" t="s">
        <v>272</v>
      </c>
      <c r="F46" s="212"/>
      <c r="G46" s="212"/>
      <c r="H46" s="212"/>
    </row>
    <row r="47" spans="1:8" ht="18.75" customHeight="1">
      <c r="A47" s="92" t="s">
        <v>276</v>
      </c>
      <c r="B47" s="92"/>
      <c r="C47" s="92"/>
      <c r="D47" s="92"/>
      <c r="E47" s="92"/>
      <c r="F47" s="109" t="s">
        <v>274</v>
      </c>
      <c r="G47" s="109"/>
      <c r="H47" s="92"/>
    </row>
    <row r="48" spans="1:8" ht="27.75" customHeight="1">
      <c r="A48" s="214" t="s">
        <v>277</v>
      </c>
      <c r="B48" s="214"/>
      <c r="C48" s="214"/>
      <c r="D48" s="214"/>
      <c r="E48" s="214"/>
      <c r="F48" s="214"/>
      <c r="G48" s="214"/>
    </row>
    <row r="49" spans="1:8" ht="18.75" customHeight="1">
      <c r="A49" s="207" t="s">
        <v>732</v>
      </c>
      <c r="B49" s="207"/>
      <c r="C49" s="207"/>
      <c r="D49" s="207"/>
      <c r="E49" s="207"/>
      <c r="F49" s="207"/>
      <c r="G49" s="207"/>
    </row>
    <row r="51" spans="1:8" ht="18.75" customHeight="1">
      <c r="A51" t="s">
        <v>278</v>
      </c>
    </row>
    <row r="52" spans="1:8" ht="18.75" customHeight="1">
      <c r="A52" t="s">
        <v>279</v>
      </c>
    </row>
    <row r="53" spans="1:8" ht="37.5" customHeight="1">
      <c r="A53" s="211" t="s">
        <v>280</v>
      </c>
      <c r="B53" s="211"/>
      <c r="C53" s="211"/>
      <c r="D53" s="211"/>
      <c r="E53" s="211"/>
      <c r="F53" s="211"/>
      <c r="G53" s="211"/>
      <c r="H53" s="211"/>
    </row>
    <row r="54" spans="1:8" ht="36.75" customHeight="1">
      <c r="A54" s="211" t="s">
        <v>281</v>
      </c>
      <c r="B54" s="211"/>
      <c r="C54" s="211"/>
      <c r="D54" s="211"/>
      <c r="E54" s="211"/>
      <c r="F54" s="211"/>
      <c r="G54" s="211"/>
      <c r="H54" s="211"/>
    </row>
    <row r="55" spans="1:8" ht="18.75" customHeight="1">
      <c r="A55" t="s">
        <v>282</v>
      </c>
    </row>
    <row r="56" spans="1:8" ht="18.75" customHeight="1">
      <c r="A56" t="s">
        <v>283</v>
      </c>
    </row>
    <row r="57" spans="1:8" ht="18.75" customHeight="1">
      <c r="A57" t="s">
        <v>733</v>
      </c>
    </row>
    <row r="58" spans="1:8" ht="18.75" customHeight="1">
      <c r="A58" t="s">
        <v>284</v>
      </c>
    </row>
    <row r="59" spans="1:8" ht="18.75" customHeight="1">
      <c r="A59" t="s">
        <v>285</v>
      </c>
    </row>
    <row r="60" spans="1:8" ht="18.75" customHeight="1">
      <c r="A60" t="s">
        <v>286</v>
      </c>
    </row>
    <row r="61" spans="1:8" ht="18.75" customHeight="1">
      <c r="A61" t="s">
        <v>287</v>
      </c>
    </row>
    <row r="62" spans="1:8" ht="18.75" customHeight="1">
      <c r="A62" t="s">
        <v>288</v>
      </c>
    </row>
    <row r="63" spans="1:8" ht="18.75" customHeight="1">
      <c r="A63" t="s">
        <v>289</v>
      </c>
    </row>
    <row r="64" spans="1:8" ht="18.75" customHeight="1">
      <c r="A64" t="s">
        <v>290</v>
      </c>
    </row>
    <row r="65" spans="1:1" ht="18.75" customHeight="1">
      <c r="A65" s="31" t="s">
        <v>291</v>
      </c>
    </row>
    <row r="66" spans="1:1" ht="18.75" customHeight="1">
      <c r="A66" t="s">
        <v>292</v>
      </c>
    </row>
    <row r="67" spans="1:1" ht="18.75" customHeight="1">
      <c r="A67" s="31" t="s">
        <v>293</v>
      </c>
    </row>
    <row r="68" spans="1:1" ht="18.75" customHeight="1">
      <c r="A68" s="31" t="s">
        <v>294</v>
      </c>
    </row>
    <row r="69" spans="1:1" ht="18.75" customHeight="1">
      <c r="A69" s="31" t="s">
        <v>295</v>
      </c>
    </row>
    <row r="70" spans="1:1" ht="18.75" customHeight="1">
      <c r="A70" s="31" t="s">
        <v>296</v>
      </c>
    </row>
    <row r="71" spans="1:1" ht="18.75" customHeight="1">
      <c r="A71" t="s">
        <v>297</v>
      </c>
    </row>
    <row r="72" spans="1:1" ht="18.75" customHeight="1">
      <c r="A72" s="31" t="s">
        <v>298</v>
      </c>
    </row>
    <row r="73" spans="1:1" ht="18.75" customHeight="1">
      <c r="A73" s="31" t="s">
        <v>299</v>
      </c>
    </row>
    <row r="74" spans="1:1" ht="18.75" customHeight="1">
      <c r="A74" t="s">
        <v>300</v>
      </c>
    </row>
    <row r="75" spans="1:1" ht="18.75" customHeight="1">
      <c r="A75" s="31" t="s">
        <v>301</v>
      </c>
    </row>
    <row r="76" spans="1:1" ht="18.75" customHeight="1">
      <c r="A76" s="31" t="s">
        <v>302</v>
      </c>
    </row>
    <row r="77" spans="1:1" ht="18.75" customHeight="1">
      <c r="A77" t="s">
        <v>303</v>
      </c>
    </row>
    <row r="78" spans="1:1" ht="18.75" customHeight="1">
      <c r="A78" s="31" t="s">
        <v>304</v>
      </c>
    </row>
    <row r="79" spans="1:1" ht="18.75" customHeight="1">
      <c r="A79" s="31" t="s">
        <v>305</v>
      </c>
    </row>
    <row r="80" spans="1:1" ht="18.75" customHeight="1">
      <c r="A80" s="31" t="s">
        <v>306</v>
      </c>
    </row>
    <row r="81" spans="1:1" ht="18.75" customHeight="1">
      <c r="A81" s="31" t="s">
        <v>307</v>
      </c>
    </row>
    <row r="82" spans="1:1" ht="18.75" customHeight="1">
      <c r="A82" t="s">
        <v>308</v>
      </c>
    </row>
    <row r="83" spans="1:1" ht="18.75" customHeight="1">
      <c r="A83" s="31" t="s">
        <v>309</v>
      </c>
    </row>
    <row r="84" spans="1:1" ht="18.75" customHeight="1">
      <c r="A84" s="31" t="s">
        <v>310</v>
      </c>
    </row>
    <row r="85" spans="1:1" ht="18.75" customHeight="1">
      <c r="A85" t="s">
        <v>311</v>
      </c>
    </row>
    <row r="86" spans="1:1" ht="18.75" customHeight="1">
      <c r="A86" s="31" t="s">
        <v>312</v>
      </c>
    </row>
    <row r="87" spans="1:1" ht="18.75" customHeight="1">
      <c r="A87" s="31" t="s">
        <v>313</v>
      </c>
    </row>
    <row r="88" spans="1:1" ht="18.75" customHeight="1">
      <c r="A88" s="31" t="s">
        <v>314</v>
      </c>
    </row>
    <row r="89" spans="1:1" ht="18.75" customHeight="1">
      <c r="A89" s="31" t="s">
        <v>315</v>
      </c>
    </row>
    <row r="90" spans="1:1" ht="18.75" customHeight="1">
      <c r="A90" t="s">
        <v>316</v>
      </c>
    </row>
    <row r="91" spans="1:1" ht="18.75" customHeight="1">
      <c r="A91" t="s">
        <v>317</v>
      </c>
    </row>
    <row r="92" spans="1:1" ht="18.75" customHeight="1">
      <c r="A92" t="s">
        <v>318</v>
      </c>
    </row>
    <row r="93" spans="1:1" ht="18.75" customHeight="1">
      <c r="A93" s="31" t="s">
        <v>319</v>
      </c>
    </row>
    <row r="94" spans="1:1" ht="18.75" customHeight="1">
      <c r="A94" s="31" t="s">
        <v>320</v>
      </c>
    </row>
    <row r="95" spans="1:1" ht="18.75" customHeight="1">
      <c r="A95" s="31" t="s">
        <v>321</v>
      </c>
    </row>
    <row r="96" spans="1:1" ht="18.75" customHeight="1">
      <c r="A96" s="31" t="s">
        <v>322</v>
      </c>
    </row>
    <row r="97" spans="1:10" ht="18.75" customHeight="1">
      <c r="A97" t="s">
        <v>323</v>
      </c>
    </row>
    <row r="98" spans="1:10" ht="18.75" customHeight="1">
      <c r="A98" s="31" t="s">
        <v>324</v>
      </c>
    </row>
    <row r="99" spans="1:10" ht="18.75" customHeight="1">
      <c r="A99" s="31" t="s">
        <v>325</v>
      </c>
    </row>
    <row r="100" spans="1:10" ht="18.75" customHeight="1">
      <c r="A100" s="31" t="s">
        <v>326</v>
      </c>
    </row>
    <row r="101" spans="1:10" ht="18.75" customHeight="1">
      <c r="A101" s="31" t="s">
        <v>327</v>
      </c>
    </row>
    <row r="102" spans="1:10" ht="18.75" customHeight="1">
      <c r="A102" t="s">
        <v>328</v>
      </c>
    </row>
    <row r="103" spans="1:10" ht="18.75" customHeight="1">
      <c r="A103" t="s">
        <v>329</v>
      </c>
    </row>
    <row r="104" spans="1:10" ht="18.75" customHeight="1">
      <c r="A104" t="s">
        <v>330</v>
      </c>
    </row>
    <row r="105" spans="1:10" ht="18.75" customHeight="1">
      <c r="A105" t="s">
        <v>331</v>
      </c>
    </row>
    <row r="106" spans="1:10" ht="18.75" customHeight="1">
      <c r="A106" t="s">
        <v>332</v>
      </c>
    </row>
    <row r="107" spans="1:10" ht="18.75" customHeight="1">
      <c r="G107" s="207" t="s">
        <v>333</v>
      </c>
      <c r="H107" s="207"/>
    </row>
    <row r="108" spans="1:10" ht="18.75" customHeight="1">
      <c r="A108" t="s">
        <v>334</v>
      </c>
      <c r="G108" s="4" t="s">
        <v>697</v>
      </c>
      <c r="H108" s="4" t="s">
        <v>3</v>
      </c>
    </row>
    <row r="109" spans="1:10" s="31" customFormat="1" ht="18.75" customHeight="1">
      <c r="A109" s="31" t="s">
        <v>337</v>
      </c>
      <c r="G109" s="188">
        <v>1785199468</v>
      </c>
      <c r="H109" s="32">
        <v>3274440776</v>
      </c>
      <c r="J109" s="130"/>
    </row>
    <row r="110" spans="1:10" s="31" customFormat="1" ht="18.75" customHeight="1">
      <c r="A110" s="31" t="s">
        <v>338</v>
      </c>
      <c r="G110" s="32">
        <v>1397877663</v>
      </c>
      <c r="H110" s="32">
        <v>1688562198</v>
      </c>
      <c r="J110" s="130"/>
    </row>
    <row r="111" spans="1:10" s="31" customFormat="1" ht="18.75" customHeight="1">
      <c r="A111" s="31" t="s">
        <v>339</v>
      </c>
      <c r="G111" s="32"/>
      <c r="H111" s="32"/>
      <c r="J111" s="130"/>
    </row>
    <row r="112" spans="1:10" ht="18.75" customHeight="1">
      <c r="A112" s="208" t="s">
        <v>340</v>
      </c>
      <c r="B112" s="208"/>
      <c r="G112" s="29">
        <f>SUM(G109:G111)</f>
        <v>3183077131</v>
      </c>
      <c r="H112" s="29">
        <f>SUM(H109:H111)</f>
        <v>4963002974</v>
      </c>
    </row>
    <row r="113" spans="1:10" ht="18.75" customHeight="1">
      <c r="A113" t="s">
        <v>341</v>
      </c>
      <c r="G113" s="4" t="s">
        <v>697</v>
      </c>
      <c r="H113" s="4" t="s">
        <v>3</v>
      </c>
    </row>
    <row r="114" spans="1:10" s="31" customFormat="1" ht="18.75" customHeight="1">
      <c r="A114" s="31" t="s">
        <v>342</v>
      </c>
      <c r="G114" s="33"/>
      <c r="H114" s="30"/>
      <c r="J114" s="130"/>
    </row>
    <row r="115" spans="1:10" s="31" customFormat="1" ht="18.75" customHeight="1">
      <c r="A115" s="31" t="s">
        <v>343</v>
      </c>
      <c r="G115" s="32"/>
      <c r="H115" s="32">
        <v>9925020039</v>
      </c>
      <c r="J115" s="130"/>
    </row>
    <row r="116" spans="1:10" s="31" customFormat="1" ht="18.75" customHeight="1">
      <c r="A116" s="31" t="s">
        <v>344</v>
      </c>
      <c r="G116" s="32">
        <f>+G115</f>
        <v>0</v>
      </c>
      <c r="H116" s="32">
        <f>+H115</f>
        <v>9925020039</v>
      </c>
      <c r="J116" s="130"/>
    </row>
    <row r="117" spans="1:10" s="31" customFormat="1" ht="18.75" customHeight="1">
      <c r="A117" s="31" t="s">
        <v>345</v>
      </c>
      <c r="G117" s="32"/>
      <c r="H117" s="32"/>
      <c r="J117" s="130"/>
    </row>
    <row r="118" spans="1:10" ht="18.75" customHeight="1">
      <c r="A118" s="208" t="s">
        <v>340</v>
      </c>
      <c r="B118" s="208"/>
      <c r="G118" s="29">
        <f>+G115</f>
        <v>0</v>
      </c>
      <c r="H118" s="29">
        <f>+H115</f>
        <v>9925020039</v>
      </c>
    </row>
    <row r="119" spans="1:10" ht="18.75" customHeight="1">
      <c r="A119" t="s">
        <v>346</v>
      </c>
      <c r="G119" s="4" t="s">
        <v>697</v>
      </c>
      <c r="H119" s="4" t="s">
        <v>3</v>
      </c>
    </row>
    <row r="120" spans="1:10" s="31" customFormat="1" ht="18.75" customHeight="1">
      <c r="A120" s="31" t="s">
        <v>347</v>
      </c>
      <c r="G120" s="32"/>
      <c r="H120" s="32"/>
      <c r="J120" s="130"/>
    </row>
    <row r="121" spans="1:10" s="31" customFormat="1" ht="18.75" customHeight="1">
      <c r="A121" s="31" t="s">
        <v>348</v>
      </c>
      <c r="G121" s="32"/>
      <c r="H121" s="32"/>
      <c r="J121" s="130"/>
    </row>
    <row r="122" spans="1:10" s="31" customFormat="1" ht="18.75" customHeight="1">
      <c r="A122" s="31" t="s">
        <v>349</v>
      </c>
      <c r="G122" s="32"/>
      <c r="H122" s="32"/>
      <c r="J122" s="130"/>
    </row>
    <row r="123" spans="1:10" s="31" customFormat="1" ht="18.75" customHeight="1">
      <c r="A123" s="31" t="s">
        <v>350</v>
      </c>
      <c r="G123" s="32">
        <v>2228430277</v>
      </c>
      <c r="H123" s="32">
        <v>3048134200</v>
      </c>
      <c r="J123" s="130"/>
    </row>
    <row r="124" spans="1:10" s="31" customFormat="1" ht="18.75" customHeight="1">
      <c r="G124" s="32"/>
      <c r="H124" s="32"/>
      <c r="J124" s="130"/>
    </row>
    <row r="125" spans="1:10" ht="18.75" customHeight="1">
      <c r="A125" s="208" t="s">
        <v>340</v>
      </c>
      <c r="B125" s="208"/>
      <c r="G125" s="29">
        <f>SUM(G120:G124)</f>
        <v>2228430277</v>
      </c>
      <c r="H125" s="29">
        <f>SUM(H120:H124)</f>
        <v>3048134200</v>
      </c>
    </row>
    <row r="126" spans="1:10" ht="18.75" customHeight="1">
      <c r="A126" t="s">
        <v>351</v>
      </c>
      <c r="G126" s="4" t="s">
        <v>697</v>
      </c>
      <c r="H126" s="4" t="s">
        <v>3</v>
      </c>
    </row>
    <row r="127" spans="1:10" s="31" customFormat="1" ht="18.75" customHeight="1">
      <c r="A127" s="31" t="s">
        <v>352</v>
      </c>
      <c r="G127" s="32"/>
      <c r="H127" s="32"/>
      <c r="J127" s="130"/>
    </row>
    <row r="128" spans="1:10" s="31" customFormat="1" ht="18.75" customHeight="1">
      <c r="A128" s="31" t="s">
        <v>353</v>
      </c>
      <c r="G128" s="32">
        <v>6321526186</v>
      </c>
      <c r="H128" s="32">
        <v>5258649831</v>
      </c>
      <c r="J128" s="130"/>
    </row>
    <row r="129" spans="1:10" s="31" customFormat="1" ht="18.75" customHeight="1">
      <c r="A129" s="31" t="s">
        <v>354</v>
      </c>
      <c r="G129" s="32">
        <v>0</v>
      </c>
      <c r="H129" s="32">
        <v>0</v>
      </c>
      <c r="J129" s="130"/>
    </row>
    <row r="130" spans="1:10" s="31" customFormat="1" ht="18.75" customHeight="1">
      <c r="A130" s="31" t="s">
        <v>355</v>
      </c>
      <c r="G130" s="32">
        <v>0</v>
      </c>
      <c r="H130" s="32">
        <v>0</v>
      </c>
      <c r="J130" s="130"/>
    </row>
    <row r="131" spans="1:10" s="31" customFormat="1" ht="18.75" customHeight="1">
      <c r="A131" s="31" t="s">
        <v>356</v>
      </c>
      <c r="G131" s="32">
        <v>109932092</v>
      </c>
      <c r="H131" s="32">
        <v>114944832</v>
      </c>
      <c r="J131" s="130"/>
    </row>
    <row r="132" spans="1:10" s="31" customFormat="1" ht="18.75" customHeight="1">
      <c r="A132" s="31" t="s">
        <v>357</v>
      </c>
      <c r="G132" s="32">
        <v>611715561</v>
      </c>
      <c r="H132" s="32">
        <v>657404802</v>
      </c>
      <c r="J132" s="130"/>
    </row>
    <row r="133" spans="1:10" s="31" customFormat="1" ht="18.75" customHeight="1">
      <c r="A133" s="31" t="s">
        <v>358</v>
      </c>
      <c r="G133" s="32"/>
      <c r="H133" s="32"/>
      <c r="J133" s="130"/>
    </row>
    <row r="134" spans="1:10" s="31" customFormat="1" ht="18.75" customHeight="1">
      <c r="A134" s="31" t="s">
        <v>359</v>
      </c>
      <c r="G134" s="32"/>
      <c r="H134" s="32"/>
      <c r="J134" s="130"/>
    </row>
    <row r="135" spans="1:10" s="31" customFormat="1" ht="18.75" customHeight="1">
      <c r="A135" s="31" t="s">
        <v>360</v>
      </c>
      <c r="G135" s="32"/>
      <c r="H135" s="32"/>
      <c r="J135" s="130"/>
    </row>
    <row r="136" spans="1:10" ht="18.75" customHeight="1">
      <c r="A136" s="207" t="s">
        <v>361</v>
      </c>
      <c r="B136" s="207"/>
      <c r="C136" s="207"/>
      <c r="G136" s="29">
        <f>SUM(G127:G135)</f>
        <v>7043173839</v>
      </c>
      <c r="H136" s="29">
        <f>SUM(H127:H135)</f>
        <v>6030999465</v>
      </c>
    </row>
    <row r="137" spans="1:10" ht="18.75" customHeight="1">
      <c r="A137" t="s">
        <v>362</v>
      </c>
    </row>
    <row r="138" spans="1:10" ht="18.75" customHeight="1">
      <c r="A138" t="s">
        <v>363</v>
      </c>
    </row>
    <row r="139" spans="1:10" ht="18.75" customHeight="1">
      <c r="A139" t="s">
        <v>364</v>
      </c>
    </row>
    <row r="140" spans="1:10" ht="18.75" customHeight="1">
      <c r="A140" t="s">
        <v>365</v>
      </c>
      <c r="G140" s="4" t="s">
        <v>697</v>
      </c>
      <c r="H140" s="4" t="s">
        <v>3</v>
      </c>
    </row>
    <row r="141" spans="1:10" s="31" customFormat="1" ht="18.75" customHeight="1">
      <c r="A141" s="31" t="s">
        <v>366</v>
      </c>
      <c r="G141" s="33"/>
      <c r="H141" s="33"/>
      <c r="J141" s="130"/>
    </row>
    <row r="142" spans="1:10" s="31" customFormat="1" ht="18.75" customHeight="1">
      <c r="A142" s="31" t="s">
        <v>367</v>
      </c>
      <c r="G142" s="33"/>
      <c r="H142" s="33">
        <v>47624259</v>
      </c>
      <c r="J142" s="130"/>
    </row>
    <row r="143" spans="1:10" s="31" customFormat="1" ht="18.75" customHeight="1">
      <c r="A143" s="31" t="s">
        <v>368</v>
      </c>
      <c r="G143" s="33"/>
      <c r="H143" s="33"/>
      <c r="J143" s="130"/>
    </row>
    <row r="144" spans="1:10" ht="18.75" customHeight="1">
      <c r="A144" s="208" t="s">
        <v>340</v>
      </c>
      <c r="B144" s="208"/>
      <c r="G144" s="6">
        <f>SUM(G141:G143)</f>
        <v>0</v>
      </c>
      <c r="H144" s="6">
        <f>SUM(H141:H143)</f>
        <v>47624259</v>
      </c>
    </row>
    <row r="145" spans="1:10" ht="18.75" hidden="1" customHeight="1">
      <c r="A145" t="s">
        <v>369</v>
      </c>
      <c r="G145" t="s">
        <v>335</v>
      </c>
      <c r="H145" t="s">
        <v>336</v>
      </c>
    </row>
    <row r="146" spans="1:10" ht="18.75" hidden="1" customHeight="1">
      <c r="A146" t="s">
        <v>370</v>
      </c>
      <c r="G146" s="2"/>
      <c r="H146" s="2"/>
    </row>
    <row r="147" spans="1:10" ht="18.75" hidden="1" customHeight="1">
      <c r="A147" t="s">
        <v>371</v>
      </c>
      <c r="G147" s="2"/>
      <c r="H147" s="2"/>
    </row>
    <row r="148" spans="1:10" ht="18.75" hidden="1" customHeight="1">
      <c r="A148" t="s">
        <v>340</v>
      </c>
      <c r="G148" s="2"/>
      <c r="H148" s="2"/>
    </row>
    <row r="149" spans="1:10" ht="18.75" hidden="1" customHeight="1">
      <c r="A149" t="s">
        <v>372</v>
      </c>
      <c r="G149" t="s">
        <v>335</v>
      </c>
      <c r="H149" t="s">
        <v>336</v>
      </c>
    </row>
    <row r="150" spans="1:10" ht="18.75" hidden="1" customHeight="1">
      <c r="A150" t="s">
        <v>373</v>
      </c>
      <c r="G150" s="2"/>
      <c r="H150" s="2"/>
    </row>
    <row r="151" spans="1:10" ht="18.75" hidden="1" customHeight="1">
      <c r="A151" t="s">
        <v>374</v>
      </c>
      <c r="G151" s="2"/>
      <c r="H151" s="2"/>
    </row>
    <row r="152" spans="1:10" ht="18.75" hidden="1" customHeight="1">
      <c r="A152" t="s">
        <v>375</v>
      </c>
      <c r="G152" s="2"/>
      <c r="H152" s="2"/>
    </row>
    <row r="153" spans="1:10" ht="18.75" hidden="1" customHeight="1">
      <c r="A153" t="s">
        <v>376</v>
      </c>
      <c r="G153" s="2"/>
      <c r="H153" s="2"/>
    </row>
    <row r="154" spans="1:10" ht="18.75" hidden="1" customHeight="1">
      <c r="A154" t="s">
        <v>340</v>
      </c>
      <c r="G154" s="2"/>
      <c r="H154" s="2"/>
    </row>
    <row r="155" spans="1:10" ht="18.75" hidden="1" customHeight="1"/>
    <row r="156" spans="1:10" ht="18.75" customHeight="1">
      <c r="A156" t="s">
        <v>377</v>
      </c>
    </row>
    <row r="157" spans="1:10" ht="35.25" customHeight="1">
      <c r="A157" s="209" t="s">
        <v>378</v>
      </c>
      <c r="B157" s="209"/>
      <c r="C157" s="209"/>
      <c r="D157" s="187" t="s">
        <v>379</v>
      </c>
      <c r="E157" s="187" t="s">
        <v>380</v>
      </c>
      <c r="F157" s="187" t="s">
        <v>381</v>
      </c>
      <c r="G157" s="187" t="s">
        <v>382</v>
      </c>
      <c r="H157" s="187" t="s">
        <v>383</v>
      </c>
    </row>
    <row r="158" spans="1:10" ht="18.75" customHeight="1">
      <c r="A158" s="7" t="s">
        <v>384</v>
      </c>
      <c r="B158" s="7"/>
      <c r="C158" s="7"/>
      <c r="D158" s="8"/>
      <c r="E158" s="8"/>
      <c r="F158" s="8"/>
      <c r="G158" s="8"/>
      <c r="H158" s="8"/>
    </row>
    <row r="159" spans="1:10" ht="18.75" customHeight="1">
      <c r="A159" s="11" t="s">
        <v>385</v>
      </c>
      <c r="B159" s="5"/>
      <c r="C159" s="12"/>
      <c r="D159" s="112">
        <v>100161228118</v>
      </c>
      <c r="E159" s="112">
        <v>22052593075</v>
      </c>
      <c r="F159" s="112">
        <v>129138929780</v>
      </c>
      <c r="G159" s="112">
        <v>8123274952</v>
      </c>
      <c r="H159" s="112">
        <f t="shared" ref="H159:H165" si="0">+D159+E159+F159+G159</f>
        <v>259476025925</v>
      </c>
    </row>
    <row r="160" spans="1:10" s="31" customFormat="1" ht="18.75" customHeight="1">
      <c r="A160" s="34" t="s">
        <v>386</v>
      </c>
      <c r="B160" s="30"/>
      <c r="C160" s="35"/>
      <c r="D160" s="113">
        <v>22491074697</v>
      </c>
      <c r="E160" s="113">
        <v>48616272</v>
      </c>
      <c r="F160" s="113">
        <f>13503414365-354528000</f>
        <v>13148886365</v>
      </c>
      <c r="G160" s="113">
        <v>124727272</v>
      </c>
      <c r="H160" s="113">
        <f>+D160+E160+F160+G160</f>
        <v>35813304606</v>
      </c>
      <c r="J160" s="130"/>
    </row>
    <row r="161" spans="1:10" s="31" customFormat="1" ht="18.75" customHeight="1">
      <c r="A161" s="34" t="s">
        <v>387</v>
      </c>
      <c r="B161" s="30"/>
      <c r="C161" s="35"/>
      <c r="D161" s="113"/>
      <c r="E161" s="113"/>
      <c r="F161" s="113"/>
      <c r="G161" s="113"/>
      <c r="H161" s="113">
        <f t="shared" si="0"/>
        <v>0</v>
      </c>
      <c r="J161" s="130"/>
    </row>
    <row r="162" spans="1:10" s="31" customFormat="1" ht="18.75" customHeight="1">
      <c r="A162" s="34" t="s">
        <v>698</v>
      </c>
      <c r="B162" s="30"/>
      <c r="C162" s="35"/>
      <c r="D162" s="175"/>
      <c r="E162" s="113"/>
      <c r="F162" s="113">
        <v>354528000</v>
      </c>
      <c r="G162" s="113"/>
      <c r="H162" s="113">
        <f>+D162+E162+F162+G162</f>
        <v>354528000</v>
      </c>
      <c r="J162" s="130"/>
    </row>
    <row r="163" spans="1:10" s="31" customFormat="1" ht="18.75" customHeight="1">
      <c r="A163" s="34" t="s">
        <v>389</v>
      </c>
      <c r="B163" s="30"/>
      <c r="C163" s="35"/>
      <c r="D163" s="175"/>
      <c r="E163" s="175"/>
      <c r="F163" s="175"/>
      <c r="G163" s="175"/>
      <c r="H163" s="113">
        <f t="shared" si="0"/>
        <v>0</v>
      </c>
      <c r="J163" s="130"/>
    </row>
    <row r="164" spans="1:10" s="31" customFormat="1" ht="18.75" customHeight="1">
      <c r="A164" s="34" t="s">
        <v>390</v>
      </c>
      <c r="B164" s="30"/>
      <c r="C164" s="35"/>
      <c r="D164" s="175"/>
      <c r="E164" s="176">
        <v>-110830000</v>
      </c>
      <c r="F164" s="176">
        <f>-(13553320761+5000478000)</f>
        <v>-18553798761</v>
      </c>
      <c r="G164" s="175"/>
      <c r="H164" s="113">
        <f>+D164+E164+F164+G164</f>
        <v>-18664628761</v>
      </c>
      <c r="J164" s="130"/>
    </row>
    <row r="165" spans="1:10" s="31" customFormat="1" ht="18.75" customHeight="1">
      <c r="A165" s="34" t="s">
        <v>391</v>
      </c>
      <c r="B165" s="30"/>
      <c r="C165" s="35"/>
      <c r="D165" s="175"/>
      <c r="E165" s="175"/>
      <c r="F165" s="175"/>
      <c r="G165" s="175"/>
      <c r="H165" s="113">
        <f t="shared" si="0"/>
        <v>0</v>
      </c>
      <c r="J165" s="130"/>
    </row>
    <row r="166" spans="1:10" s="49" customFormat="1" ht="18.75" customHeight="1">
      <c r="A166" s="46" t="s">
        <v>392</v>
      </c>
      <c r="B166" s="47"/>
      <c r="C166" s="48"/>
      <c r="D166" s="112">
        <f>SUM(D159:D165)</f>
        <v>122652302815</v>
      </c>
      <c r="E166" s="112">
        <f>SUM(E159:E165)</f>
        <v>21990379347</v>
      </c>
      <c r="F166" s="112">
        <f>SUM(F159:F165)</f>
        <v>124088545384</v>
      </c>
      <c r="G166" s="112">
        <f>SUM(G159:G165)</f>
        <v>8248002224</v>
      </c>
      <c r="H166" s="112">
        <f>SUM(H159:H165)</f>
        <v>276979229770</v>
      </c>
      <c r="J166" s="161"/>
    </row>
    <row r="167" spans="1:10" s="31" customFormat="1" ht="18.75" customHeight="1">
      <c r="A167" s="34" t="s">
        <v>393</v>
      </c>
      <c r="B167" s="30"/>
      <c r="C167" s="35"/>
      <c r="D167" s="113"/>
      <c r="E167" s="113"/>
      <c r="F167" s="113"/>
      <c r="G167" s="113"/>
      <c r="H167" s="113"/>
      <c r="J167" s="130"/>
    </row>
    <row r="168" spans="1:10" ht="18.75" customHeight="1">
      <c r="A168" s="11" t="s">
        <v>385</v>
      </c>
      <c r="B168" s="5"/>
      <c r="C168" s="12"/>
      <c r="D168" s="112">
        <v>2032344924</v>
      </c>
      <c r="E168" s="112">
        <v>935811936</v>
      </c>
      <c r="F168" s="177">
        <v>45622784905</v>
      </c>
      <c r="G168" s="112">
        <v>414916441</v>
      </c>
      <c r="H168" s="112">
        <f t="shared" ref="H168:H173" si="1">+D168+E168+F168+G168</f>
        <v>49005858206</v>
      </c>
    </row>
    <row r="169" spans="1:10" s="31" customFormat="1" ht="18.75" customHeight="1">
      <c r="A169" s="34" t="s">
        <v>394</v>
      </c>
      <c r="B169" s="30"/>
      <c r="C169" s="35"/>
      <c r="D169" s="113">
        <v>2764969282</v>
      </c>
      <c r="E169" s="113">
        <v>2242711396</v>
      </c>
      <c r="F169" s="113">
        <f>(10304939396+2860207618+19351445)-215671202</f>
        <v>12968827257</v>
      </c>
      <c r="G169" s="113">
        <v>988262159</v>
      </c>
      <c r="H169" s="113">
        <f t="shared" si="1"/>
        <v>18964770094</v>
      </c>
      <c r="J169" s="130"/>
    </row>
    <row r="170" spans="1:10" s="31" customFormat="1" ht="18.75" customHeight="1">
      <c r="A170" s="34" t="s">
        <v>698</v>
      </c>
      <c r="B170" s="30"/>
      <c r="C170" s="35"/>
      <c r="D170" s="113"/>
      <c r="E170" s="113"/>
      <c r="F170" s="113">
        <v>215671200</v>
      </c>
      <c r="G170" s="113"/>
      <c r="H170" s="113">
        <f t="shared" si="1"/>
        <v>215671200</v>
      </c>
      <c r="J170" s="130"/>
    </row>
    <row r="171" spans="1:10" s="31" customFormat="1" ht="18.75" customHeight="1">
      <c r="A171" s="34" t="s">
        <v>389</v>
      </c>
      <c r="B171" s="30"/>
      <c r="C171" s="35"/>
      <c r="D171" s="175"/>
      <c r="E171" s="175"/>
      <c r="F171" s="175"/>
      <c r="G171" s="175"/>
      <c r="H171" s="113">
        <f t="shared" si="1"/>
        <v>0</v>
      </c>
      <c r="J171" s="130"/>
    </row>
    <row r="172" spans="1:10" s="31" customFormat="1" ht="18.75" customHeight="1">
      <c r="A172" s="34" t="s">
        <v>390</v>
      </c>
      <c r="B172" s="30"/>
      <c r="C172" s="35"/>
      <c r="D172" s="175"/>
      <c r="E172" s="176">
        <v>-60767010</v>
      </c>
      <c r="F172" s="176">
        <f>-(5963365063+4487709146)</f>
        <v>-10451074209</v>
      </c>
      <c r="G172" s="175"/>
      <c r="H172" s="113">
        <f t="shared" si="1"/>
        <v>-10511841219</v>
      </c>
      <c r="J172" s="130"/>
    </row>
    <row r="173" spans="1:10" s="31" customFormat="1" ht="18.75" customHeight="1">
      <c r="A173" s="34" t="s">
        <v>391</v>
      </c>
      <c r="B173" s="30"/>
      <c r="C173" s="35"/>
      <c r="D173" s="178"/>
      <c r="E173" s="178"/>
      <c r="F173" s="178"/>
      <c r="G173" s="178"/>
      <c r="H173" s="113">
        <f t="shared" si="1"/>
        <v>0</v>
      </c>
      <c r="J173" s="130"/>
    </row>
    <row r="174" spans="1:10" ht="18.75" customHeight="1">
      <c r="A174" s="11" t="s">
        <v>392</v>
      </c>
      <c r="B174" s="5"/>
      <c r="C174" s="12"/>
      <c r="D174" s="112">
        <f>SUM(D168:D173)</f>
        <v>4797314206</v>
      </c>
      <c r="E174" s="112">
        <f>SUM(E168:E173)</f>
        <v>3117756322</v>
      </c>
      <c r="F174" s="112">
        <f>SUM(F168:F173)</f>
        <v>48356209153</v>
      </c>
      <c r="G174" s="112">
        <f>SUM(G168:G173)</f>
        <v>1403178600</v>
      </c>
      <c r="H174" s="112">
        <f>SUM(H168:H173)</f>
        <v>57674458281</v>
      </c>
    </row>
    <row r="175" spans="1:10" s="31" customFormat="1" ht="18.75" customHeight="1">
      <c r="A175" s="34" t="s">
        <v>395</v>
      </c>
      <c r="B175" s="30"/>
      <c r="C175" s="35"/>
      <c r="D175" s="113"/>
      <c r="E175" s="113"/>
      <c r="F175" s="113"/>
      <c r="G175" s="113"/>
      <c r="H175" s="113"/>
      <c r="J175" s="130"/>
    </row>
    <row r="176" spans="1:10" ht="18.75" customHeight="1">
      <c r="A176" s="11" t="s">
        <v>396</v>
      </c>
      <c r="B176" s="5"/>
      <c r="C176" s="12"/>
      <c r="D176" s="112">
        <f>D159-D168</f>
        <v>98128883194</v>
      </c>
      <c r="E176" s="112">
        <f>E159-E168</f>
        <v>21116781139</v>
      </c>
      <c r="F176" s="112">
        <f>F159-F168</f>
        <v>83516144875</v>
      </c>
      <c r="G176" s="112">
        <f>G159-G168</f>
        <v>7708358511</v>
      </c>
      <c r="H176" s="112">
        <f>H159-H168</f>
        <v>210470167719</v>
      </c>
    </row>
    <row r="177" spans="1:10" ht="18.75" customHeight="1">
      <c r="A177" s="13" t="s">
        <v>397</v>
      </c>
      <c r="B177" s="14"/>
      <c r="C177" s="15"/>
      <c r="D177" s="115">
        <f>+D166-D174</f>
        <v>117854988609</v>
      </c>
      <c r="E177" s="115">
        <f>+E166-E174</f>
        <v>18872623025</v>
      </c>
      <c r="F177" s="115">
        <f>+F166-F174</f>
        <v>75732336231</v>
      </c>
      <c r="G177" s="115">
        <f>+G166-G174</f>
        <v>6844823624</v>
      </c>
      <c r="H177" s="115">
        <f>+H166-H174</f>
        <v>219304771489</v>
      </c>
    </row>
    <row r="178" spans="1:10" ht="18.75" hidden="1" customHeight="1">
      <c r="A178" t="s">
        <v>398</v>
      </c>
    </row>
    <row r="179" spans="1:10" ht="18.75" hidden="1" customHeight="1">
      <c r="A179" t="s">
        <v>399</v>
      </c>
    </row>
    <row r="180" spans="1:10" ht="18.75" hidden="1" customHeight="1">
      <c r="A180" t="s">
        <v>400</v>
      </c>
    </row>
    <row r="181" spans="1:10" ht="18.75" hidden="1" customHeight="1">
      <c r="A181" t="s">
        <v>401</v>
      </c>
      <c r="G181" s="2"/>
    </row>
    <row r="182" spans="1:10" ht="18.75" hidden="1" customHeight="1">
      <c r="A182" t="s">
        <v>402</v>
      </c>
    </row>
    <row r="184" spans="1:10" ht="18.75" customHeight="1">
      <c r="A184" t="s">
        <v>403</v>
      </c>
    </row>
    <row r="185" spans="1:10" ht="37.5" customHeight="1">
      <c r="A185" s="209" t="s">
        <v>378</v>
      </c>
      <c r="B185" s="209"/>
      <c r="C185" s="209"/>
      <c r="D185" s="187" t="s">
        <v>379</v>
      </c>
      <c r="E185" s="187" t="s">
        <v>380</v>
      </c>
      <c r="F185" s="187" t="s">
        <v>381</v>
      </c>
      <c r="G185" s="187" t="s">
        <v>404</v>
      </c>
      <c r="H185" s="187" t="s">
        <v>383</v>
      </c>
    </row>
    <row r="186" spans="1:10" ht="18.75" customHeight="1">
      <c r="A186" s="16" t="s">
        <v>405</v>
      </c>
      <c r="B186" s="17"/>
      <c r="C186" s="18"/>
      <c r="D186" s="116"/>
      <c r="E186" s="116"/>
      <c r="F186" s="116"/>
      <c r="G186" s="116"/>
      <c r="H186" s="116"/>
    </row>
    <row r="187" spans="1:10" ht="18.75" customHeight="1">
      <c r="A187" s="9" t="s">
        <v>385</v>
      </c>
      <c r="B187" s="11"/>
      <c r="C187" s="12"/>
      <c r="D187" s="114"/>
      <c r="E187" s="114"/>
      <c r="F187" s="114">
        <v>31916467916</v>
      </c>
      <c r="G187" s="114"/>
      <c r="H187" s="114">
        <f>SUM(D187:G187)</f>
        <v>31916467916</v>
      </c>
    </row>
    <row r="188" spans="1:10" s="31" customFormat="1" ht="18.75" customHeight="1">
      <c r="A188" s="37" t="s">
        <v>406</v>
      </c>
      <c r="B188" s="34"/>
      <c r="C188" s="35"/>
      <c r="D188" s="36"/>
      <c r="E188" s="36"/>
      <c r="F188" s="36">
        <v>8310000000</v>
      </c>
      <c r="G188" s="36"/>
      <c r="H188" s="36">
        <f>+D188+E188+F188+G188</f>
        <v>8310000000</v>
      </c>
      <c r="J188" s="130"/>
    </row>
    <row r="189" spans="1:10" s="31" customFormat="1" ht="18.75" customHeight="1">
      <c r="A189" s="37" t="s">
        <v>407</v>
      </c>
      <c r="B189" s="34"/>
      <c r="C189" s="35"/>
      <c r="D189" s="36"/>
      <c r="E189" s="36"/>
      <c r="F189" s="36"/>
      <c r="G189" s="36"/>
      <c r="H189" s="36">
        <v>0</v>
      </c>
      <c r="J189" s="130"/>
    </row>
    <row r="190" spans="1:10" s="31" customFormat="1" ht="18.75" customHeight="1">
      <c r="A190" s="37" t="s">
        <v>388</v>
      </c>
      <c r="B190" s="34"/>
      <c r="C190" s="35"/>
      <c r="D190" s="36"/>
      <c r="E190" s="36"/>
      <c r="F190" s="36"/>
      <c r="G190" s="36"/>
      <c r="H190" s="36">
        <v>0</v>
      </c>
      <c r="J190" s="130"/>
    </row>
    <row r="191" spans="1:10" s="31" customFormat="1" ht="18.75" customHeight="1">
      <c r="A191" s="37" t="s">
        <v>699</v>
      </c>
      <c r="B191" s="34"/>
      <c r="C191" s="35"/>
      <c r="D191" s="36"/>
      <c r="E191" s="36"/>
      <c r="F191" s="36">
        <v>-354528000</v>
      </c>
      <c r="G191" s="36"/>
      <c r="H191" s="36">
        <f>+D191+E191+F191+G191</f>
        <v>-354528000</v>
      </c>
      <c r="J191" s="130"/>
    </row>
    <row r="192" spans="1:10" s="31" customFormat="1" ht="18.75" customHeight="1">
      <c r="A192" s="37" t="s">
        <v>390</v>
      </c>
      <c r="B192" s="34"/>
      <c r="C192" s="35"/>
      <c r="D192" s="36"/>
      <c r="E192" s="36"/>
      <c r="F192" s="36"/>
      <c r="G192" s="36"/>
      <c r="H192" s="36">
        <v>0</v>
      </c>
      <c r="J192" s="130"/>
    </row>
    <row r="193" spans="1:10" ht="18.75" customHeight="1">
      <c r="A193" s="9" t="s">
        <v>392</v>
      </c>
      <c r="B193" s="11"/>
      <c r="C193" s="12"/>
      <c r="D193" s="114"/>
      <c r="E193" s="114"/>
      <c r="F193" s="114">
        <f>SUM(F187:F192)</f>
        <v>39871939916</v>
      </c>
      <c r="G193" s="114">
        <f>SUM(G187:G192)</f>
        <v>0</v>
      </c>
      <c r="H193" s="114">
        <f>SUM(H187:H192)</f>
        <v>39871939916</v>
      </c>
    </row>
    <row r="194" spans="1:10" ht="18.75" customHeight="1">
      <c r="A194" s="9" t="s">
        <v>393</v>
      </c>
      <c r="B194" s="11"/>
      <c r="C194" s="12"/>
      <c r="D194" s="114"/>
      <c r="E194" s="114"/>
      <c r="F194" s="114"/>
      <c r="G194" s="114"/>
      <c r="H194" s="114"/>
    </row>
    <row r="195" spans="1:10" ht="18.75" customHeight="1">
      <c r="A195" s="9" t="s">
        <v>385</v>
      </c>
      <c r="B195" s="11"/>
      <c r="C195" s="12"/>
      <c r="D195" s="114"/>
      <c r="E195" s="114"/>
      <c r="F195" s="114">
        <v>7572051546</v>
      </c>
      <c r="G195" s="114"/>
      <c r="H195" s="114">
        <f>SUM(D195:G195)</f>
        <v>7572051546</v>
      </c>
    </row>
    <row r="196" spans="1:10" s="31" customFormat="1" ht="18.75" customHeight="1">
      <c r="A196" s="37" t="s">
        <v>394</v>
      </c>
      <c r="B196" s="34"/>
      <c r="C196" s="35"/>
      <c r="D196" s="36"/>
      <c r="E196" s="36"/>
      <c r="F196" s="36">
        <f>4280558461+2</f>
        <v>4280558463</v>
      </c>
      <c r="G196" s="36"/>
      <c r="H196" s="36">
        <f>+D196+E196+F196+G196</f>
        <v>4280558463</v>
      </c>
      <c r="J196" s="130"/>
    </row>
    <row r="197" spans="1:10" s="31" customFormat="1" ht="18.75" customHeight="1">
      <c r="A197" s="37" t="s">
        <v>407</v>
      </c>
      <c r="B197" s="34"/>
      <c r="C197" s="35"/>
      <c r="D197" s="36"/>
      <c r="E197" s="36"/>
      <c r="F197" s="36"/>
      <c r="G197" s="36"/>
      <c r="H197" s="36">
        <v>0</v>
      </c>
      <c r="J197" s="130"/>
    </row>
    <row r="198" spans="1:10" s="31" customFormat="1" ht="18.75" customHeight="1">
      <c r="A198" s="37" t="s">
        <v>388</v>
      </c>
      <c r="B198" s="34"/>
      <c r="C198" s="35"/>
      <c r="D198" s="36"/>
      <c r="E198" s="36"/>
      <c r="F198" s="36"/>
      <c r="G198" s="36"/>
      <c r="H198" s="36">
        <v>0</v>
      </c>
      <c r="J198" s="130"/>
    </row>
    <row r="199" spans="1:10" s="31" customFormat="1" ht="18.75" customHeight="1">
      <c r="A199" s="37" t="s">
        <v>699</v>
      </c>
      <c r="B199" s="34"/>
      <c r="C199" s="35"/>
      <c r="D199" s="36"/>
      <c r="E199" s="36"/>
      <c r="F199" s="36">
        <v>-215671200</v>
      </c>
      <c r="G199" s="36"/>
      <c r="H199" s="36">
        <f>+D199+E199+F199+G199</f>
        <v>-215671200</v>
      </c>
      <c r="J199" s="130"/>
    </row>
    <row r="200" spans="1:10" s="31" customFormat="1" ht="18.75" customHeight="1">
      <c r="A200" s="37" t="s">
        <v>390</v>
      </c>
      <c r="B200" s="34"/>
      <c r="C200" s="35"/>
      <c r="D200" s="36"/>
      <c r="E200" s="36"/>
      <c r="F200" s="36"/>
      <c r="G200" s="36"/>
      <c r="H200" s="36">
        <v>0</v>
      </c>
      <c r="J200" s="130"/>
    </row>
    <row r="201" spans="1:10" ht="18.75" customHeight="1">
      <c r="A201" s="9" t="s">
        <v>392</v>
      </c>
      <c r="B201" s="11"/>
      <c r="C201" s="12"/>
      <c r="D201" s="114"/>
      <c r="E201" s="114"/>
      <c r="F201" s="114">
        <f>SUM(F195:F200)</f>
        <v>11636938809</v>
      </c>
      <c r="G201" s="114">
        <f>SUM(G195:G200)</f>
        <v>0</v>
      </c>
      <c r="H201" s="114">
        <f>SUM(H195:H200)</f>
        <v>11636938809</v>
      </c>
    </row>
    <row r="202" spans="1:10" ht="18.75" customHeight="1">
      <c r="A202" s="9" t="s">
        <v>408</v>
      </c>
      <c r="B202" s="11"/>
      <c r="C202" s="12"/>
      <c r="D202" s="114"/>
      <c r="E202" s="114"/>
      <c r="F202" s="114"/>
      <c r="G202" s="114"/>
      <c r="H202" s="114"/>
    </row>
    <row r="203" spans="1:10" ht="18.75" customHeight="1">
      <c r="A203" s="9" t="s">
        <v>396</v>
      </c>
      <c r="B203" s="11"/>
      <c r="C203" s="12"/>
      <c r="D203" s="114"/>
      <c r="E203" s="114"/>
      <c r="F203" s="114">
        <f>F187-F195</f>
        <v>24344416370</v>
      </c>
      <c r="G203" s="114">
        <f>G187-G195</f>
        <v>0</v>
      </c>
      <c r="H203" s="114">
        <f>H187-H195</f>
        <v>24344416370</v>
      </c>
    </row>
    <row r="204" spans="1:10" ht="18.75" customHeight="1">
      <c r="A204" s="10" t="s">
        <v>397</v>
      </c>
      <c r="B204" s="13"/>
      <c r="C204" s="15"/>
      <c r="D204" s="117"/>
      <c r="E204" s="117"/>
      <c r="F204" s="117">
        <f>F193-F201</f>
        <v>28235001107</v>
      </c>
      <c r="G204" s="117">
        <f>G193-G201</f>
        <v>0</v>
      </c>
      <c r="H204" s="117">
        <f>H193-H201</f>
        <v>28235001107</v>
      </c>
    </row>
    <row r="205" spans="1:10" ht="18.75" hidden="1" customHeight="1">
      <c r="A205" t="s">
        <v>409</v>
      </c>
    </row>
    <row r="206" spans="1:10" ht="18.75" hidden="1" customHeight="1">
      <c r="A206" t="s">
        <v>410</v>
      </c>
    </row>
    <row r="207" spans="1:10" ht="18.75" hidden="1" customHeight="1">
      <c r="A207" t="s">
        <v>411</v>
      </c>
    </row>
    <row r="209" spans="1:8" ht="18.75" customHeight="1">
      <c r="A209" t="s">
        <v>412</v>
      </c>
    </row>
    <row r="210" spans="1:8" ht="36.75" customHeight="1">
      <c r="A210" s="209" t="s">
        <v>378</v>
      </c>
      <c r="B210" s="209"/>
      <c r="C210" s="209"/>
      <c r="D210" s="187" t="s">
        <v>413</v>
      </c>
      <c r="E210" s="187" t="s">
        <v>414</v>
      </c>
      <c r="F210" s="187" t="s">
        <v>704</v>
      </c>
      <c r="G210" s="187" t="s">
        <v>415</v>
      </c>
      <c r="H210" s="187" t="s">
        <v>383</v>
      </c>
    </row>
    <row r="211" spans="1:8" ht="18.75" customHeight="1">
      <c r="A211" s="17" t="s">
        <v>416</v>
      </c>
      <c r="B211" s="19"/>
      <c r="C211" s="18"/>
      <c r="D211" s="22"/>
      <c r="E211" s="22"/>
      <c r="F211" s="22"/>
      <c r="G211" s="22"/>
      <c r="H211" s="22"/>
    </row>
    <row r="212" spans="1:8" ht="18.75" customHeight="1">
      <c r="A212" s="11" t="s">
        <v>385</v>
      </c>
      <c r="B212" s="5"/>
      <c r="C212" s="12"/>
      <c r="D212" s="112"/>
      <c r="E212" s="112"/>
      <c r="F212" s="112">
        <v>115500000</v>
      </c>
      <c r="G212" s="112">
        <v>13000000</v>
      </c>
      <c r="H212" s="112">
        <f>SUM(D212:G212)</f>
        <v>128500000</v>
      </c>
    </row>
    <row r="213" spans="1:8" ht="18.75" customHeight="1">
      <c r="A213" s="11" t="s">
        <v>386</v>
      </c>
      <c r="B213" s="5"/>
      <c r="C213" s="12"/>
      <c r="D213" s="112"/>
      <c r="E213" s="112"/>
      <c r="F213" s="112"/>
      <c r="G213" s="118"/>
      <c r="H213" s="113">
        <f t="shared" ref="H213:H218" si="2">+D213+E213+F213+G213</f>
        <v>0</v>
      </c>
    </row>
    <row r="214" spans="1:8" ht="18.75" customHeight="1">
      <c r="A214" s="11" t="s">
        <v>417</v>
      </c>
      <c r="B214" s="5"/>
      <c r="C214" s="12"/>
      <c r="D214" s="112"/>
      <c r="E214" s="112"/>
      <c r="F214" s="112"/>
      <c r="G214" s="112"/>
      <c r="H214" s="113">
        <f t="shared" si="2"/>
        <v>0</v>
      </c>
    </row>
    <row r="215" spans="1:8" ht="18.75" customHeight="1">
      <c r="A215" s="11" t="s">
        <v>418</v>
      </c>
      <c r="B215" s="5"/>
      <c r="C215" s="12"/>
      <c r="D215" s="112"/>
      <c r="E215" s="112"/>
      <c r="F215" s="112"/>
      <c r="G215" s="112"/>
      <c r="H215" s="113">
        <f t="shared" si="2"/>
        <v>0</v>
      </c>
    </row>
    <row r="216" spans="1:8" ht="18.75" customHeight="1">
      <c r="A216" s="11" t="s">
        <v>388</v>
      </c>
      <c r="B216" s="5"/>
      <c r="C216" s="12"/>
      <c r="D216" s="112"/>
      <c r="E216" s="112"/>
      <c r="F216" s="112"/>
      <c r="G216" s="112"/>
      <c r="H216" s="113">
        <f t="shared" si="2"/>
        <v>0</v>
      </c>
    </row>
    <row r="217" spans="1:8" ht="18.75" customHeight="1">
      <c r="A217" s="11" t="s">
        <v>390</v>
      </c>
      <c r="B217" s="5"/>
      <c r="C217" s="12"/>
      <c r="D217" s="118"/>
      <c r="E217" s="118"/>
      <c r="F217" s="118"/>
      <c r="G217" s="118"/>
      <c r="H217" s="113">
        <f t="shared" si="2"/>
        <v>0</v>
      </c>
    </row>
    <row r="218" spans="1:8" ht="18.75" customHeight="1">
      <c r="A218" s="11" t="s">
        <v>391</v>
      </c>
      <c r="B218" s="5"/>
      <c r="C218" s="12"/>
      <c r="D218" s="118"/>
      <c r="E218" s="118"/>
      <c r="F218" s="118"/>
      <c r="G218" s="118"/>
      <c r="H218" s="113">
        <f t="shared" si="2"/>
        <v>0</v>
      </c>
    </row>
    <row r="219" spans="1:8" ht="18.75" customHeight="1">
      <c r="A219" s="11" t="s">
        <v>392</v>
      </c>
      <c r="B219" s="5"/>
      <c r="C219" s="12"/>
      <c r="D219" s="112"/>
      <c r="E219" s="112"/>
      <c r="F219" s="112">
        <f>SUM(F212:F218)</f>
        <v>115500000</v>
      </c>
      <c r="G219" s="112">
        <f>SUM(G212:G218)</f>
        <v>13000000</v>
      </c>
      <c r="H219" s="112">
        <f>SUM(H212:H218)</f>
        <v>128500000</v>
      </c>
    </row>
    <row r="220" spans="1:8" ht="18.75" customHeight="1">
      <c r="A220" s="11" t="s">
        <v>393</v>
      </c>
      <c r="B220" s="5"/>
      <c r="C220" s="12"/>
      <c r="D220" s="112"/>
      <c r="E220" s="112"/>
      <c r="F220" s="112"/>
      <c r="G220" s="112"/>
      <c r="H220" s="112">
        <v>0</v>
      </c>
    </row>
    <row r="221" spans="1:8" ht="18.75" customHeight="1">
      <c r="A221" s="11" t="s">
        <v>385</v>
      </c>
      <c r="B221" s="5"/>
      <c r="C221" s="12"/>
      <c r="D221" s="112"/>
      <c r="E221" s="112"/>
      <c r="F221" s="112">
        <v>30063461</v>
      </c>
      <c r="G221" s="112">
        <v>9885441</v>
      </c>
      <c r="H221" s="112">
        <f>SUM(D221:G221)</f>
        <v>39948902</v>
      </c>
    </row>
    <row r="222" spans="1:8" ht="18.75" customHeight="1">
      <c r="A222" s="11" t="s">
        <v>394</v>
      </c>
      <c r="B222" s="5"/>
      <c r="C222" s="12"/>
      <c r="D222" s="112"/>
      <c r="E222" s="112"/>
      <c r="F222" s="113">
        <f>11550000+5775000+5775000</f>
        <v>23100000</v>
      </c>
      <c r="G222" s="113">
        <f>812502+406251+406251</f>
        <v>1625004</v>
      </c>
      <c r="H222" s="113">
        <f>+D222+E222+F222+G222</f>
        <v>24725004</v>
      </c>
    </row>
    <row r="223" spans="1:8" ht="18.75" customHeight="1">
      <c r="A223" s="11" t="s">
        <v>388</v>
      </c>
      <c r="B223" s="5"/>
      <c r="C223" s="12"/>
      <c r="D223" s="112"/>
      <c r="E223" s="112"/>
      <c r="F223" s="113"/>
      <c r="G223" s="113"/>
      <c r="H223" s="113">
        <f>+D223+E223+F223+G223</f>
        <v>0</v>
      </c>
    </row>
    <row r="224" spans="1:8" ht="18.75" customHeight="1">
      <c r="A224" s="11" t="s">
        <v>390</v>
      </c>
      <c r="B224" s="5"/>
      <c r="C224" s="12"/>
      <c r="D224" s="118"/>
      <c r="E224" s="118"/>
      <c r="F224" s="118"/>
      <c r="G224" s="118"/>
      <c r="H224" s="113">
        <f>+D224+E224+F224+G224</f>
        <v>0</v>
      </c>
    </row>
    <row r="225" spans="1:10" ht="18.75" customHeight="1">
      <c r="A225" s="11" t="s">
        <v>391</v>
      </c>
      <c r="B225" s="5"/>
      <c r="C225" s="12"/>
      <c r="D225" s="118"/>
      <c r="E225" s="118"/>
      <c r="F225" s="118"/>
      <c r="G225" s="118"/>
      <c r="H225" s="113">
        <f>+D225+E225+F225+G225</f>
        <v>0</v>
      </c>
    </row>
    <row r="226" spans="1:10" ht="18.75" customHeight="1">
      <c r="A226" s="11" t="s">
        <v>392</v>
      </c>
      <c r="B226" s="5"/>
      <c r="C226" s="12"/>
      <c r="D226" s="112">
        <v>0</v>
      </c>
      <c r="E226" s="112"/>
      <c r="F226" s="112">
        <f>SUM(F221:F225)</f>
        <v>53163461</v>
      </c>
      <c r="G226" s="112">
        <f>SUM(G221:G225)</f>
        <v>11510445</v>
      </c>
      <c r="H226" s="112">
        <f>SUM(H221:H225)</f>
        <v>64673906</v>
      </c>
    </row>
    <row r="227" spans="1:10" ht="18.75" customHeight="1">
      <c r="A227" s="11" t="s">
        <v>419</v>
      </c>
      <c r="B227" s="5"/>
      <c r="C227" s="12"/>
      <c r="D227" s="112"/>
      <c r="E227" s="112"/>
      <c r="F227" s="112"/>
      <c r="G227" s="112"/>
      <c r="H227" s="112">
        <v>0</v>
      </c>
    </row>
    <row r="228" spans="1:10" ht="18.75" customHeight="1">
      <c r="A228" s="11" t="s">
        <v>396</v>
      </c>
      <c r="B228" s="5"/>
      <c r="C228" s="12"/>
      <c r="D228" s="112"/>
      <c r="E228" s="112"/>
      <c r="F228" s="112">
        <f>F212-F221</f>
        <v>85436539</v>
      </c>
      <c r="G228" s="112">
        <f>G212-G221</f>
        <v>3114559</v>
      </c>
      <c r="H228" s="112">
        <f>H212-H221</f>
        <v>88551098</v>
      </c>
    </row>
    <row r="229" spans="1:10" ht="18.75" customHeight="1">
      <c r="A229" s="13" t="s">
        <v>397</v>
      </c>
      <c r="B229" s="14"/>
      <c r="C229" s="15"/>
      <c r="D229" s="115"/>
      <c r="E229" s="115"/>
      <c r="F229" s="115">
        <f>F219-F226</f>
        <v>62336539</v>
      </c>
      <c r="G229" s="115">
        <f>G219-G226</f>
        <v>1489555</v>
      </c>
      <c r="H229" s="115">
        <f>H219-H226</f>
        <v>63826094</v>
      </c>
    </row>
    <row r="230" spans="1:10" ht="18.75" customHeight="1">
      <c r="A230" t="s">
        <v>420</v>
      </c>
    </row>
    <row r="231" spans="1:10" ht="18.75" customHeight="1">
      <c r="A231" t="s">
        <v>421</v>
      </c>
      <c r="G231" s="4" t="s">
        <v>697</v>
      </c>
      <c r="H231" s="4" t="s">
        <v>3</v>
      </c>
    </row>
    <row r="232" spans="1:10" s="31" customFormat="1" ht="18.75" customHeight="1">
      <c r="A232" s="31" t="s">
        <v>422</v>
      </c>
      <c r="G232" s="38">
        <v>3554092860</v>
      </c>
      <c r="H232" s="38">
        <v>17416678308</v>
      </c>
      <c r="J232" s="130"/>
    </row>
    <row r="233" spans="1:10" s="31" customFormat="1" ht="18.75" customHeight="1">
      <c r="A233" s="31" t="s">
        <v>423</v>
      </c>
      <c r="G233" s="38"/>
      <c r="H233" s="38"/>
      <c r="J233" s="130"/>
    </row>
    <row r="234" spans="1:10" s="31" customFormat="1" ht="18.75" customHeight="1">
      <c r="A234" s="31" t="s">
        <v>424</v>
      </c>
      <c r="G234" s="38">
        <f>+G232</f>
        <v>3554092860</v>
      </c>
      <c r="H234" s="38">
        <f>+H232</f>
        <v>17416678308</v>
      </c>
      <c r="J234" s="130"/>
    </row>
    <row r="235" spans="1:10" s="31" customFormat="1" ht="18.75" customHeight="1">
      <c r="A235" s="31" t="s">
        <v>425</v>
      </c>
      <c r="G235" s="38"/>
      <c r="H235" s="38"/>
      <c r="J235" s="130"/>
    </row>
    <row r="236" spans="1:10" s="31" customFormat="1" ht="18.75" hidden="1" customHeight="1">
      <c r="A236" s="31" t="s">
        <v>426</v>
      </c>
      <c r="G236" s="39"/>
      <c r="H236" s="39"/>
      <c r="J236" s="130"/>
    </row>
    <row r="237" spans="1:10" s="31" customFormat="1" ht="18.75" hidden="1" customHeight="1">
      <c r="A237" s="213" t="s">
        <v>378</v>
      </c>
      <c r="B237" s="213"/>
      <c r="C237" s="213"/>
      <c r="D237" s="40" t="s">
        <v>3</v>
      </c>
      <c r="E237" s="40" t="s">
        <v>427</v>
      </c>
      <c r="F237" s="40" t="s">
        <v>428</v>
      </c>
      <c r="G237" s="119" t="s">
        <v>429</v>
      </c>
      <c r="H237" s="119"/>
      <c r="J237" s="130"/>
    </row>
    <row r="238" spans="1:10" s="31" customFormat="1" ht="18.75" hidden="1" customHeight="1">
      <c r="A238" s="31" t="s">
        <v>430</v>
      </c>
      <c r="D238" s="41"/>
      <c r="E238" s="41"/>
      <c r="F238" s="41"/>
      <c r="G238" s="39"/>
      <c r="H238" s="120"/>
      <c r="J238" s="130"/>
    </row>
    <row r="239" spans="1:10" s="31" customFormat="1" ht="18.75" hidden="1" customHeight="1">
      <c r="A239" s="31" t="s">
        <v>431</v>
      </c>
      <c r="D239" s="41"/>
      <c r="E239" s="41"/>
      <c r="F239" s="41"/>
      <c r="G239" s="39"/>
      <c r="H239" s="120"/>
      <c r="J239" s="130"/>
    </row>
    <row r="240" spans="1:10" s="31" customFormat="1" ht="18.75" hidden="1" customHeight="1">
      <c r="A240" s="31" t="s">
        <v>432</v>
      </c>
      <c r="D240" s="41"/>
      <c r="E240" s="41"/>
      <c r="F240" s="41"/>
      <c r="G240" s="39"/>
      <c r="H240" s="120"/>
      <c r="J240" s="130"/>
    </row>
    <row r="241" spans="1:10" s="31" customFormat="1" ht="18.75" hidden="1" customHeight="1">
      <c r="A241" s="31" t="s">
        <v>433</v>
      </c>
      <c r="D241" s="41"/>
      <c r="E241" s="41"/>
      <c r="F241" s="41"/>
      <c r="G241" s="39"/>
      <c r="H241" s="120"/>
      <c r="J241" s="130"/>
    </row>
    <row r="242" spans="1:10" s="31" customFormat="1" ht="18.75" hidden="1" customHeight="1">
      <c r="A242" s="31" t="s">
        <v>434</v>
      </c>
      <c r="D242" s="41"/>
      <c r="E242" s="41"/>
      <c r="F242" s="41"/>
      <c r="G242" s="39"/>
      <c r="H242" s="120"/>
      <c r="J242" s="130"/>
    </row>
    <row r="243" spans="1:10" s="31" customFormat="1" ht="18.75" hidden="1" customHeight="1">
      <c r="A243" s="31" t="s">
        <v>393</v>
      </c>
      <c r="D243" s="41"/>
      <c r="E243" s="41"/>
      <c r="F243" s="41"/>
      <c r="G243" s="39"/>
      <c r="H243" s="120"/>
      <c r="J243" s="130"/>
    </row>
    <row r="244" spans="1:10" s="31" customFormat="1" ht="18.75" hidden="1" customHeight="1">
      <c r="A244" s="31" t="s">
        <v>431</v>
      </c>
      <c r="D244" s="41"/>
      <c r="E244" s="41"/>
      <c r="F244" s="41"/>
      <c r="G244" s="39"/>
      <c r="H244" s="120"/>
      <c r="J244" s="130"/>
    </row>
    <row r="245" spans="1:10" s="31" customFormat="1" ht="18.75" hidden="1" customHeight="1">
      <c r="A245" s="31" t="s">
        <v>432</v>
      </c>
      <c r="D245" s="41"/>
      <c r="E245" s="41"/>
      <c r="F245" s="41"/>
      <c r="G245" s="39"/>
      <c r="H245" s="120"/>
      <c r="J245" s="130"/>
    </row>
    <row r="246" spans="1:10" s="31" customFormat="1" ht="18.75" hidden="1" customHeight="1">
      <c r="A246" s="31" t="s">
        <v>433</v>
      </c>
      <c r="D246" s="41"/>
      <c r="E246" s="41"/>
      <c r="F246" s="41"/>
      <c r="G246" s="39"/>
      <c r="H246" s="120"/>
      <c r="J246" s="130"/>
    </row>
    <row r="247" spans="1:10" s="31" customFormat="1" ht="18.75" hidden="1" customHeight="1">
      <c r="A247" s="31" t="s">
        <v>434</v>
      </c>
      <c r="D247" s="41"/>
      <c r="E247" s="41"/>
      <c r="F247" s="41"/>
      <c r="G247" s="39"/>
      <c r="H247" s="120"/>
      <c r="J247" s="130"/>
    </row>
    <row r="248" spans="1:10" s="31" customFormat="1" ht="18.75" hidden="1" customHeight="1">
      <c r="A248" s="31" t="s">
        <v>435</v>
      </c>
      <c r="D248" s="41"/>
      <c r="E248" s="41"/>
      <c r="F248" s="41"/>
      <c r="G248" s="39"/>
      <c r="H248" s="120"/>
      <c r="J248" s="130"/>
    </row>
    <row r="249" spans="1:10" s="31" customFormat="1" ht="18.75" hidden="1" customHeight="1">
      <c r="A249" s="31" t="s">
        <v>436</v>
      </c>
      <c r="D249" s="41"/>
      <c r="E249" s="41"/>
      <c r="F249" s="41"/>
      <c r="G249" s="39"/>
      <c r="H249" s="120"/>
      <c r="J249" s="130"/>
    </row>
    <row r="250" spans="1:10" s="31" customFormat="1" ht="18.75" hidden="1" customHeight="1">
      <c r="A250" s="31" t="s">
        <v>432</v>
      </c>
      <c r="D250" s="41"/>
      <c r="E250" s="41"/>
      <c r="F250" s="41"/>
      <c r="G250" s="39"/>
      <c r="H250" s="120"/>
      <c r="J250" s="130"/>
    </row>
    <row r="251" spans="1:10" s="31" customFormat="1" ht="18.75" hidden="1" customHeight="1">
      <c r="A251" s="31" t="s">
        <v>433</v>
      </c>
      <c r="D251" s="41"/>
      <c r="E251" s="41"/>
      <c r="F251" s="41"/>
      <c r="G251" s="39"/>
      <c r="H251" s="120"/>
      <c r="J251" s="130"/>
    </row>
    <row r="252" spans="1:10" s="31" customFormat="1" ht="18.75" hidden="1" customHeight="1">
      <c r="A252" s="31" t="s">
        <v>434</v>
      </c>
      <c r="D252" s="41"/>
      <c r="E252" s="41"/>
      <c r="F252" s="41"/>
      <c r="G252" s="39"/>
      <c r="H252" s="120"/>
      <c r="J252" s="130"/>
    </row>
    <row r="253" spans="1:10" s="31" customFormat="1" ht="18.75" hidden="1" customHeight="1">
      <c r="A253" s="31" t="s">
        <v>437</v>
      </c>
      <c r="G253" s="120"/>
      <c r="H253" s="120"/>
      <c r="J253" s="130"/>
    </row>
    <row r="254" spans="1:10" s="31" customFormat="1" ht="18.75" customHeight="1">
      <c r="A254" s="31" t="s">
        <v>438</v>
      </c>
      <c r="G254" s="120"/>
      <c r="H254" s="120"/>
      <c r="J254" s="130"/>
    </row>
    <row r="255" spans="1:10" ht="18.75" customHeight="1">
      <c r="A255" t="s">
        <v>340</v>
      </c>
      <c r="G255" s="121">
        <f>+G232</f>
        <v>3554092860</v>
      </c>
      <c r="H255" s="121">
        <f>+H232</f>
        <v>17416678308</v>
      </c>
    </row>
    <row r="256" spans="1:10" ht="18.75" customHeight="1">
      <c r="A256" s="50" t="s">
        <v>439</v>
      </c>
      <c r="B256" s="51"/>
      <c r="C256" s="51"/>
      <c r="D256" s="51"/>
      <c r="E256" s="217" t="s">
        <v>697</v>
      </c>
      <c r="F256" s="217"/>
      <c r="G256" s="217" t="s">
        <v>3</v>
      </c>
      <c r="H256" s="217"/>
    </row>
    <row r="257" spans="1:10" s="31" customFormat="1" ht="18.75" customHeight="1">
      <c r="A257" s="50"/>
      <c r="B257" s="51"/>
      <c r="C257" s="51"/>
      <c r="D257" s="51"/>
      <c r="E257" s="52" t="s">
        <v>654</v>
      </c>
      <c r="F257" s="52" t="s">
        <v>655</v>
      </c>
      <c r="G257" s="52" t="s">
        <v>654</v>
      </c>
      <c r="H257" s="52" t="s">
        <v>655</v>
      </c>
      <c r="J257" s="130"/>
    </row>
    <row r="258" spans="1:10" s="31" customFormat="1" ht="18.75" customHeight="1">
      <c r="A258" s="51" t="s">
        <v>440</v>
      </c>
      <c r="B258" s="51"/>
      <c r="C258" s="51"/>
      <c r="D258" s="51"/>
      <c r="E258" s="53"/>
      <c r="F258" s="53"/>
      <c r="G258" s="54"/>
      <c r="H258" s="54"/>
      <c r="J258" s="130"/>
    </row>
    <row r="259" spans="1:10" s="31" customFormat="1" ht="18.75" customHeight="1">
      <c r="A259" s="51" t="s">
        <v>441</v>
      </c>
      <c r="B259" s="51"/>
      <c r="C259" s="51"/>
      <c r="D259" s="51"/>
      <c r="E259" s="53"/>
      <c r="F259" s="53"/>
      <c r="G259" s="54"/>
      <c r="H259" s="54"/>
      <c r="J259" s="130"/>
    </row>
    <row r="260" spans="1:10" s="31" customFormat="1" ht="18.75" customHeight="1">
      <c r="A260" s="51" t="s">
        <v>442</v>
      </c>
      <c r="B260" s="51"/>
      <c r="C260" s="51"/>
      <c r="D260" s="51"/>
      <c r="E260" s="53"/>
      <c r="F260" s="53"/>
      <c r="G260" s="54"/>
      <c r="H260" s="54"/>
      <c r="J260" s="130"/>
    </row>
    <row r="261" spans="1:10" s="31" customFormat="1" ht="18.75" customHeight="1">
      <c r="A261" s="51" t="s">
        <v>443</v>
      </c>
      <c r="B261" s="51"/>
      <c r="C261" s="51"/>
      <c r="D261" s="51"/>
      <c r="E261" s="53"/>
      <c r="F261" s="53"/>
      <c r="G261" s="54"/>
      <c r="H261" s="54"/>
      <c r="J261" s="130"/>
    </row>
    <row r="262" spans="1:10" ht="18.75" customHeight="1">
      <c r="A262" s="51" t="s">
        <v>444</v>
      </c>
      <c r="B262" s="51"/>
      <c r="C262" s="51"/>
      <c r="D262" s="51"/>
      <c r="E262" s="179">
        <f>+F262/10000</f>
        <v>1733257.4039</v>
      </c>
      <c r="F262" s="179">
        <v>17332574039</v>
      </c>
      <c r="G262" s="180">
        <v>1000000</v>
      </c>
      <c r="H262" s="180">
        <v>10000000000</v>
      </c>
    </row>
    <row r="263" spans="1:10" ht="18.75" customHeight="1">
      <c r="A263" s="181" t="s">
        <v>340</v>
      </c>
      <c r="B263" s="181"/>
      <c r="C263" s="181"/>
      <c r="D263" s="181"/>
      <c r="E263" s="182">
        <f>+E262</f>
        <v>1733257.4039</v>
      </c>
      <c r="F263" s="182">
        <f>+F262</f>
        <v>17332574039</v>
      </c>
      <c r="G263" s="183">
        <f>+G262</f>
        <v>1000000</v>
      </c>
      <c r="H263" s="183">
        <f>+H262</f>
        <v>10000000000</v>
      </c>
    </row>
    <row r="264" spans="1:10" ht="38.25" hidden="1" customHeight="1">
      <c r="A264" s="218" t="s">
        <v>656</v>
      </c>
      <c r="B264" s="218"/>
      <c r="C264" s="218"/>
      <c r="D264" s="218"/>
      <c r="E264" s="218"/>
      <c r="F264" s="218"/>
      <c r="G264" s="218"/>
      <c r="H264" s="218"/>
    </row>
    <row r="265" spans="1:10" ht="18.75" customHeight="1">
      <c r="A265" t="s">
        <v>445</v>
      </c>
      <c r="G265" s="4" t="s">
        <v>697</v>
      </c>
      <c r="H265" s="4" t="s">
        <v>3</v>
      </c>
    </row>
    <row r="266" spans="1:10" s="31" customFormat="1" ht="18.75" customHeight="1">
      <c r="A266" s="51" t="s">
        <v>446</v>
      </c>
      <c r="B266" s="51"/>
      <c r="C266" s="51"/>
      <c r="D266" s="51"/>
      <c r="E266" s="55"/>
      <c r="F266" s="55"/>
      <c r="G266" s="132">
        <v>1995791135</v>
      </c>
      <c r="H266" s="132">
        <v>2156307557</v>
      </c>
      <c r="J266" s="130"/>
    </row>
    <row r="267" spans="1:10" s="31" customFormat="1" ht="18.75" customHeight="1">
      <c r="A267" s="51" t="s">
        <v>447</v>
      </c>
      <c r="B267" s="51"/>
      <c r="C267" s="51"/>
      <c r="D267" s="51"/>
      <c r="E267" s="55"/>
      <c r="F267" s="55"/>
      <c r="G267" s="132"/>
      <c r="H267" s="132"/>
      <c r="J267" s="130"/>
    </row>
    <row r="268" spans="1:10" s="31" customFormat="1" ht="18.75" customHeight="1">
      <c r="A268" s="51" t="s">
        <v>657</v>
      </c>
      <c r="B268" s="51"/>
      <c r="C268" s="51"/>
      <c r="D268" s="51"/>
      <c r="E268" s="55"/>
      <c r="F268" s="55"/>
      <c r="G268" s="132"/>
      <c r="H268" s="132">
        <v>0</v>
      </c>
      <c r="J268" s="130"/>
    </row>
    <row r="269" spans="1:10" s="31" customFormat="1" ht="18.75" customHeight="1">
      <c r="A269" s="219" t="s">
        <v>448</v>
      </c>
      <c r="B269" s="219"/>
      <c r="C269" s="219"/>
      <c r="D269" s="219"/>
      <c r="E269" s="219"/>
      <c r="F269" s="219"/>
      <c r="G269" s="133"/>
      <c r="H269" s="133"/>
      <c r="J269" s="130"/>
    </row>
    <row r="270" spans="1:10" ht="18.75" customHeight="1">
      <c r="A270" s="208" t="s">
        <v>340</v>
      </c>
      <c r="B270" s="208"/>
      <c r="G270" s="134">
        <f>SUM(G266:G269)</f>
        <v>1995791135</v>
      </c>
      <c r="H270" s="134">
        <f>SUM(H266:H269)</f>
        <v>2156307557</v>
      </c>
    </row>
    <row r="271" spans="1:10" ht="18.75" customHeight="1">
      <c r="A271" t="s">
        <v>449</v>
      </c>
      <c r="G271" s="4" t="s">
        <v>697</v>
      </c>
      <c r="H271" s="4" t="s">
        <v>3</v>
      </c>
    </row>
    <row r="272" spans="1:10" s="31" customFormat="1" ht="18.75" customHeight="1">
      <c r="A272" s="31" t="s">
        <v>450</v>
      </c>
      <c r="G272" s="38">
        <v>29996597420</v>
      </c>
      <c r="H272" s="38">
        <v>19093694777</v>
      </c>
      <c r="J272" s="130"/>
    </row>
    <row r="273" spans="1:10" s="31" customFormat="1" ht="18.75" customHeight="1">
      <c r="A273" s="31" t="s">
        <v>451</v>
      </c>
      <c r="G273" s="38">
        <v>6507460075</v>
      </c>
      <c r="H273" s="38">
        <v>4969738100</v>
      </c>
      <c r="J273" s="130"/>
    </row>
    <row r="274" spans="1:10" s="31" customFormat="1" ht="18.75" customHeight="1">
      <c r="A274" s="31" t="s">
        <v>452</v>
      </c>
      <c r="G274" s="38">
        <f>+G273</f>
        <v>6507460075</v>
      </c>
      <c r="H274" s="38">
        <f>+H273</f>
        <v>4969738100</v>
      </c>
      <c r="J274" s="130"/>
    </row>
    <row r="275" spans="1:10" ht="18.75" customHeight="1">
      <c r="A275" s="208" t="s">
        <v>340</v>
      </c>
      <c r="B275" s="208"/>
      <c r="G275" s="121">
        <f>+G273+G272</f>
        <v>36504057495</v>
      </c>
      <c r="H275" s="121">
        <f>+H273+H272</f>
        <v>24063432877</v>
      </c>
    </row>
    <row r="276" spans="1:10" ht="18.75" customHeight="1">
      <c r="A276" t="s">
        <v>453</v>
      </c>
      <c r="G276" s="4" t="s">
        <v>697</v>
      </c>
      <c r="H276" s="4" t="s">
        <v>3</v>
      </c>
    </row>
    <row r="277" spans="1:10" s="31" customFormat="1" ht="18.75" customHeight="1">
      <c r="A277" s="31" t="s">
        <v>454</v>
      </c>
      <c r="G277" s="38">
        <v>340045913</v>
      </c>
      <c r="H277" s="38">
        <v>54959042</v>
      </c>
      <c r="J277" s="130"/>
    </row>
    <row r="278" spans="1:10" s="31" customFormat="1" ht="18.75" customHeight="1">
      <c r="A278" s="31" t="s">
        <v>455</v>
      </c>
      <c r="G278" s="38"/>
      <c r="H278" s="38"/>
      <c r="J278" s="130"/>
    </row>
    <row r="279" spans="1:10" s="31" customFormat="1" ht="18.75" customHeight="1">
      <c r="A279" s="31" t="s">
        <v>456</v>
      </c>
      <c r="G279" s="38"/>
      <c r="H279" s="38"/>
      <c r="J279" s="130"/>
    </row>
    <row r="280" spans="1:10" s="31" customFormat="1" ht="18.75" customHeight="1">
      <c r="A280" s="31" t="s">
        <v>457</v>
      </c>
      <c r="G280" s="38"/>
      <c r="H280" s="38"/>
      <c r="J280" s="130"/>
    </row>
    <row r="281" spans="1:10" s="31" customFormat="1" ht="18.75" customHeight="1">
      <c r="A281" s="31" t="s">
        <v>458</v>
      </c>
      <c r="G281" s="38"/>
      <c r="H281" s="38"/>
      <c r="J281" s="130"/>
    </row>
    <row r="282" spans="1:10" s="31" customFormat="1" ht="18.75" customHeight="1">
      <c r="A282" s="31" t="s">
        <v>459</v>
      </c>
      <c r="G282" s="38"/>
      <c r="H282" s="38"/>
      <c r="J282" s="130"/>
    </row>
    <row r="283" spans="1:10" s="31" customFormat="1" ht="18.75" customHeight="1">
      <c r="A283" s="31" t="s">
        <v>460</v>
      </c>
      <c r="G283" s="38"/>
      <c r="H283" s="38"/>
      <c r="J283" s="130"/>
    </row>
    <row r="284" spans="1:10" s="31" customFormat="1" ht="18.75" customHeight="1">
      <c r="A284" s="31" t="s">
        <v>461</v>
      </c>
      <c r="G284" s="38"/>
      <c r="H284" s="38"/>
      <c r="J284" s="130"/>
    </row>
    <row r="285" spans="1:10" s="31" customFormat="1" ht="18.75" customHeight="1">
      <c r="A285" s="31" t="s">
        <v>462</v>
      </c>
      <c r="G285" s="56"/>
      <c r="H285" s="56"/>
      <c r="J285" s="130"/>
    </row>
    <row r="286" spans="1:10" ht="18.75" customHeight="1">
      <c r="A286" s="208" t="s">
        <v>340</v>
      </c>
      <c r="B286" s="208"/>
      <c r="G286" s="165">
        <f>SUM(G277:G285)</f>
        <v>340045913</v>
      </c>
      <c r="H286" s="165">
        <f>SUM(H277:H285)</f>
        <v>54959042</v>
      </c>
    </row>
    <row r="287" spans="1:10" ht="18.75" customHeight="1">
      <c r="A287" t="s">
        <v>463</v>
      </c>
      <c r="G287" s="4" t="s">
        <v>697</v>
      </c>
      <c r="H287" s="4" t="s">
        <v>3</v>
      </c>
    </row>
    <row r="288" spans="1:10" s="31" customFormat="1" ht="18.75" customHeight="1">
      <c r="A288" s="184" t="s">
        <v>658</v>
      </c>
      <c r="G288" s="166">
        <v>1028751246</v>
      </c>
      <c r="H288" s="166">
        <v>1466274642</v>
      </c>
      <c r="J288" s="130"/>
    </row>
    <row r="289" spans="1:10" s="31" customFormat="1" ht="18.75" customHeight="1">
      <c r="A289" s="123" t="s">
        <v>464</v>
      </c>
      <c r="G289" s="166"/>
      <c r="H289" s="166"/>
      <c r="J289" s="130"/>
    </row>
    <row r="290" spans="1:10" s="31" customFormat="1" ht="18.75" customHeight="1">
      <c r="A290" s="31" t="s">
        <v>465</v>
      </c>
      <c r="G290" s="166"/>
      <c r="H290" s="166"/>
      <c r="J290" s="130"/>
    </row>
    <row r="291" spans="1:10" ht="18.75" customHeight="1">
      <c r="A291" s="208" t="s">
        <v>340</v>
      </c>
      <c r="B291" s="208"/>
      <c r="G291" s="167">
        <f>SUM(G288:G290)</f>
        <v>1028751246</v>
      </c>
      <c r="H291" s="167">
        <f>SUM(H288:H290)</f>
        <v>1466274642</v>
      </c>
    </row>
    <row r="292" spans="1:10" ht="18.75" customHeight="1">
      <c r="A292" t="s">
        <v>466</v>
      </c>
      <c r="G292" s="4" t="s">
        <v>697</v>
      </c>
      <c r="H292" s="4" t="s">
        <v>3</v>
      </c>
    </row>
    <row r="293" spans="1:10" s="31" customFormat="1" ht="18.75" customHeight="1">
      <c r="A293" s="31" t="s">
        <v>467</v>
      </c>
      <c r="G293" s="38"/>
      <c r="H293" s="38"/>
      <c r="J293" s="130"/>
    </row>
    <row r="294" spans="1:10" s="31" customFormat="1" ht="18.75" customHeight="1">
      <c r="A294" s="31" t="s">
        <v>468</v>
      </c>
      <c r="G294" s="38"/>
      <c r="H294" s="38"/>
      <c r="J294" s="130"/>
    </row>
    <row r="295" spans="1:10" s="31" customFormat="1" ht="18.75" customHeight="1">
      <c r="A295" s="31" t="s">
        <v>469</v>
      </c>
      <c r="G295" s="38">
        <v>0</v>
      </c>
      <c r="H295" s="38"/>
      <c r="J295" s="130"/>
    </row>
    <row r="296" spans="1:10" s="31" customFormat="1" ht="18.75" customHeight="1">
      <c r="A296" s="31" t="s">
        <v>470</v>
      </c>
      <c r="G296" s="38"/>
      <c r="H296" s="38"/>
      <c r="J296" s="130"/>
    </row>
    <row r="297" spans="1:10" s="31" customFormat="1" ht="18.75" customHeight="1">
      <c r="A297" s="31" t="s">
        <v>471</v>
      </c>
      <c r="G297" s="38"/>
      <c r="H297" s="38"/>
      <c r="J297" s="130"/>
    </row>
    <row r="298" spans="1:10" s="31" customFormat="1" ht="18.75" customHeight="1">
      <c r="A298" s="31" t="s">
        <v>472</v>
      </c>
      <c r="G298" s="38"/>
      <c r="H298" s="38"/>
      <c r="J298" s="130"/>
    </row>
    <row r="299" spans="1:10" s="31" customFormat="1" ht="18.75" customHeight="1">
      <c r="A299" s="31" t="s">
        <v>473</v>
      </c>
      <c r="G299" s="38"/>
      <c r="H299" s="38"/>
      <c r="J299" s="130"/>
    </row>
    <row r="300" spans="1:10" s="31" customFormat="1" ht="18.75" customHeight="1">
      <c r="A300" s="31" t="s">
        <v>474</v>
      </c>
      <c r="G300" s="38">
        <v>5363564027</v>
      </c>
      <c r="H300" s="38">
        <v>4323055425</v>
      </c>
      <c r="J300" s="130"/>
    </row>
    <row r="301" spans="1:10" s="31" customFormat="1" ht="18.75" customHeight="1">
      <c r="A301" s="31" t="s">
        <v>475</v>
      </c>
      <c r="G301" s="38"/>
      <c r="H301" s="38"/>
      <c r="J301" s="130"/>
    </row>
    <row r="302" spans="1:10" s="31" customFormat="1" ht="18.75" customHeight="1">
      <c r="A302" s="31" t="s">
        <v>476</v>
      </c>
      <c r="G302" s="38">
        <f>+G300</f>
        <v>5363564027</v>
      </c>
      <c r="H302" s="38">
        <f>+H300</f>
        <v>4323055425</v>
      </c>
      <c r="J302" s="130"/>
    </row>
    <row r="303" spans="1:10" ht="18.75" customHeight="1">
      <c r="A303" s="208" t="s">
        <v>340</v>
      </c>
      <c r="B303" s="208"/>
      <c r="G303" s="28">
        <f>SUM(G293:G300)</f>
        <v>5363564027</v>
      </c>
      <c r="H303" s="28">
        <f>SUM(H293:H300)</f>
        <v>4323055425</v>
      </c>
    </row>
    <row r="304" spans="1:10" ht="18.75" hidden="1" customHeight="1">
      <c r="A304" t="s">
        <v>477</v>
      </c>
      <c r="G304" s="4" t="s">
        <v>335</v>
      </c>
      <c r="H304" s="4" t="s">
        <v>336</v>
      </c>
    </row>
    <row r="305" spans="1:10" ht="18.75" hidden="1" customHeight="1">
      <c r="A305" t="s">
        <v>478</v>
      </c>
      <c r="G305" s="2"/>
      <c r="H305" s="2"/>
    </row>
    <row r="306" spans="1:10" ht="18.75" hidden="1" customHeight="1">
      <c r="A306" t="s">
        <v>479</v>
      </c>
      <c r="G306" s="2"/>
      <c r="H306" s="2"/>
    </row>
    <row r="307" spans="1:10" ht="18.75" hidden="1" customHeight="1">
      <c r="A307" t="s">
        <v>480</v>
      </c>
      <c r="G307" s="2"/>
      <c r="H307" s="2"/>
    </row>
    <row r="308" spans="1:10" ht="18.75" hidden="1" customHeight="1">
      <c r="A308" s="208" t="s">
        <v>340</v>
      </c>
      <c r="B308" s="208"/>
      <c r="G308" s="2"/>
      <c r="H308" s="2"/>
    </row>
    <row r="309" spans="1:10" ht="18.75" customHeight="1">
      <c r="A309" t="s">
        <v>481</v>
      </c>
      <c r="G309" s="4" t="s">
        <v>697</v>
      </c>
      <c r="H309" s="4" t="s">
        <v>3</v>
      </c>
    </row>
    <row r="310" spans="1:10" s="31" customFormat="1" ht="18.75" customHeight="1">
      <c r="A310" s="31" t="s">
        <v>482</v>
      </c>
      <c r="G310" s="39">
        <v>97979933000</v>
      </c>
      <c r="H310" s="39">
        <f>+H311</f>
        <v>103270998972</v>
      </c>
      <c r="J310" s="130"/>
    </row>
    <row r="311" spans="1:10" s="31" customFormat="1" ht="18.75" customHeight="1">
      <c r="A311" s="31" t="s">
        <v>483</v>
      </c>
      <c r="G311" s="39">
        <f>+G310</f>
        <v>97979933000</v>
      </c>
      <c r="H311" s="39">
        <v>103270998972</v>
      </c>
      <c r="J311" s="130"/>
    </row>
    <row r="312" spans="1:10" s="31" customFormat="1" ht="18.75" customHeight="1">
      <c r="A312" s="31" t="s">
        <v>484</v>
      </c>
      <c r="G312" s="39">
        <v>9464190095</v>
      </c>
      <c r="H312" s="39">
        <v>9971650170</v>
      </c>
      <c r="J312" s="130"/>
    </row>
    <row r="313" spans="1:10" s="31" customFormat="1" ht="18.75" customHeight="1">
      <c r="A313" s="31" t="s">
        <v>485</v>
      </c>
      <c r="G313" s="39">
        <f>+G312</f>
        <v>9464190095</v>
      </c>
      <c r="H313" s="39">
        <v>9971650170</v>
      </c>
      <c r="J313" s="130"/>
    </row>
    <row r="314" spans="1:10" s="31" customFormat="1" ht="18.75" customHeight="1">
      <c r="A314" s="31" t="s">
        <v>486</v>
      </c>
      <c r="G314" s="39"/>
      <c r="H314" s="39"/>
      <c r="J314" s="130"/>
    </row>
    <row r="315" spans="1:10" ht="18.75" customHeight="1">
      <c r="A315" s="208" t="s">
        <v>340</v>
      </c>
      <c r="B315" s="208"/>
      <c r="G315" s="122">
        <f>+G310+G312</f>
        <v>107444123095</v>
      </c>
      <c r="H315" s="122">
        <f>+H310+H312</f>
        <v>113242649142</v>
      </c>
    </row>
    <row r="316" spans="1:10" ht="18.75" hidden="1" customHeight="1">
      <c r="A316" t="s">
        <v>487</v>
      </c>
    </row>
    <row r="317" spans="1:10" ht="18.75" hidden="1" customHeight="1">
      <c r="A317" t="s">
        <v>488</v>
      </c>
      <c r="C317" t="s">
        <v>223</v>
      </c>
      <c r="F317" t="s">
        <v>224</v>
      </c>
    </row>
    <row r="318" spans="1:10" ht="18.75" hidden="1" customHeight="1">
      <c r="C318" t="s">
        <v>489</v>
      </c>
      <c r="D318" t="s">
        <v>490</v>
      </c>
      <c r="E318" t="s">
        <v>491</v>
      </c>
      <c r="F318" t="s">
        <v>489</v>
      </c>
      <c r="G318" t="s">
        <v>490</v>
      </c>
      <c r="H318" t="s">
        <v>491</v>
      </c>
    </row>
    <row r="319" spans="1:10" ht="18.75" hidden="1" customHeight="1">
      <c r="A319" t="s">
        <v>492</v>
      </c>
      <c r="C319" s="2"/>
      <c r="D319" s="2"/>
      <c r="E319" s="2"/>
      <c r="F319" s="2"/>
      <c r="G319" s="2"/>
      <c r="H319" s="2"/>
    </row>
    <row r="320" spans="1:10" ht="18.75" hidden="1" customHeight="1">
      <c r="A320" t="s">
        <v>493</v>
      </c>
      <c r="C320" s="2"/>
      <c r="D320" s="2"/>
      <c r="E320" s="2"/>
      <c r="F320" s="2"/>
      <c r="G320" s="2"/>
      <c r="H320" s="2"/>
    </row>
    <row r="321" spans="1:8" ht="18.75" hidden="1" customHeight="1">
      <c r="A321" t="s">
        <v>494</v>
      </c>
      <c r="C321" s="2"/>
      <c r="D321" s="2"/>
      <c r="E321" s="2"/>
      <c r="F321" s="2"/>
      <c r="G321" s="2"/>
      <c r="H321" s="2"/>
    </row>
    <row r="322" spans="1:8" ht="18.75" hidden="1" customHeight="1">
      <c r="A322" t="s">
        <v>495</v>
      </c>
    </row>
    <row r="323" spans="1:8" ht="18.75" hidden="1" customHeight="1">
      <c r="A323" t="s">
        <v>496</v>
      </c>
      <c r="G323" t="s">
        <v>335</v>
      </c>
      <c r="H323" t="s">
        <v>336</v>
      </c>
    </row>
    <row r="324" spans="1:8" ht="18.75" hidden="1" customHeight="1">
      <c r="A324" t="s">
        <v>497</v>
      </c>
      <c r="G324" s="2"/>
      <c r="H324" s="2"/>
    </row>
    <row r="325" spans="1:8" ht="18.75" hidden="1" customHeight="1">
      <c r="A325" t="s">
        <v>498</v>
      </c>
      <c r="G325" s="2"/>
      <c r="H325" s="2"/>
    </row>
    <row r="326" spans="1:8" ht="18.75" hidden="1" customHeight="1">
      <c r="A326" t="s">
        <v>499</v>
      </c>
      <c r="G326" s="2"/>
      <c r="H326" s="2"/>
    </row>
    <row r="327" spans="1:8" ht="18.75" hidden="1" customHeight="1">
      <c r="A327" t="s">
        <v>500</v>
      </c>
      <c r="G327" s="2"/>
      <c r="H327" s="2"/>
    </row>
    <row r="328" spans="1:8" ht="18.75" hidden="1" customHeight="1">
      <c r="A328" t="s">
        <v>501</v>
      </c>
      <c r="G328" s="2"/>
      <c r="H328" s="2"/>
    </row>
    <row r="329" spans="1:8" ht="18.75" hidden="1" customHeight="1">
      <c r="A329" t="s">
        <v>502</v>
      </c>
      <c r="G329" t="s">
        <v>335</v>
      </c>
      <c r="H329" t="s">
        <v>336</v>
      </c>
    </row>
    <row r="330" spans="1:8" ht="18.75" hidden="1" customHeight="1">
      <c r="A330" t="s">
        <v>503</v>
      </c>
      <c r="G330" s="2"/>
      <c r="H330" s="2"/>
    </row>
    <row r="331" spans="1:8" ht="18.75" hidden="1" customHeight="1">
      <c r="A331" t="s">
        <v>504</v>
      </c>
      <c r="G331" s="2"/>
      <c r="H331" s="2"/>
    </row>
    <row r="332" spans="1:8" ht="18.75" hidden="1" customHeight="1">
      <c r="A332" t="s">
        <v>505</v>
      </c>
      <c r="G332" s="2"/>
      <c r="H332" s="2"/>
    </row>
    <row r="333" spans="1:8" ht="18.75" customHeight="1">
      <c r="A333" t="s">
        <v>506</v>
      </c>
      <c r="G333" s="2"/>
      <c r="H333" s="2"/>
    </row>
    <row r="334" spans="1:8" ht="18.75" customHeight="1">
      <c r="A334" t="s">
        <v>507</v>
      </c>
      <c r="G334" s="2"/>
      <c r="H334" s="2"/>
    </row>
    <row r="335" spans="1:8" ht="37.5" customHeight="1">
      <c r="A335" s="209" t="s">
        <v>1</v>
      </c>
      <c r="B335" s="209"/>
      <c r="C335" s="187" t="s">
        <v>508</v>
      </c>
      <c r="D335" s="187" t="s">
        <v>509</v>
      </c>
      <c r="E335" s="187" t="s">
        <v>510</v>
      </c>
      <c r="F335" s="187" t="s">
        <v>511</v>
      </c>
      <c r="G335" s="187" t="s">
        <v>512</v>
      </c>
      <c r="H335" s="187" t="s">
        <v>340</v>
      </c>
    </row>
    <row r="336" spans="1:8" ht="18.75" customHeight="1">
      <c r="A336" s="220" t="s">
        <v>513</v>
      </c>
      <c r="B336" s="220"/>
      <c r="C336" s="20">
        <v>1</v>
      </c>
      <c r="D336" s="20">
        <v>2</v>
      </c>
      <c r="E336" s="20">
        <v>3</v>
      </c>
      <c r="F336" s="20">
        <v>4</v>
      </c>
      <c r="G336" s="20">
        <v>5</v>
      </c>
      <c r="H336" s="20">
        <v>6</v>
      </c>
    </row>
    <row r="337" spans="1:10" ht="18.75" customHeight="1">
      <c r="A337" s="7" t="s">
        <v>514</v>
      </c>
      <c r="B337" s="17"/>
      <c r="C337" s="21"/>
      <c r="D337" s="22">
        <v>136000000000</v>
      </c>
      <c r="E337" s="22">
        <v>300000000</v>
      </c>
      <c r="F337" s="22">
        <v>-2819118330</v>
      </c>
      <c r="G337" s="22">
        <v>5836137060</v>
      </c>
      <c r="H337" s="22">
        <f>SUM(D337:G337)</f>
        <v>139317018730</v>
      </c>
    </row>
    <row r="338" spans="1:10" s="31" customFormat="1" ht="18.75" customHeight="1">
      <c r="A338" s="37" t="s">
        <v>515</v>
      </c>
      <c r="B338" s="34"/>
      <c r="C338" s="42"/>
      <c r="D338" s="113"/>
      <c r="E338" s="113"/>
      <c r="F338" s="113"/>
      <c r="G338" s="113"/>
      <c r="H338" s="113">
        <f>SUM(D338:G338)</f>
        <v>0</v>
      </c>
      <c r="J338" s="130"/>
    </row>
    <row r="339" spans="1:10" s="31" customFormat="1" ht="18.75" customHeight="1">
      <c r="A339" s="37" t="s">
        <v>516</v>
      </c>
      <c r="B339" s="34"/>
      <c r="C339" s="42"/>
      <c r="D339" s="113"/>
      <c r="E339" s="113"/>
      <c r="F339" s="113"/>
      <c r="G339" s="113"/>
      <c r="H339" s="113">
        <f t="shared" ref="H339:H350" si="3">SUM(D339:G339)</f>
        <v>0</v>
      </c>
      <c r="J339" s="130"/>
    </row>
    <row r="340" spans="1:10" s="31" customFormat="1" ht="18.75" customHeight="1">
      <c r="A340" s="37" t="s">
        <v>388</v>
      </c>
      <c r="B340" s="34"/>
      <c r="C340" s="42"/>
      <c r="D340" s="113"/>
      <c r="E340" s="113"/>
      <c r="F340" s="113"/>
      <c r="G340" s="113"/>
      <c r="H340" s="113">
        <f t="shared" si="3"/>
        <v>0</v>
      </c>
      <c r="J340" s="130"/>
    </row>
    <row r="341" spans="1:10" s="31" customFormat="1" ht="18.75" customHeight="1">
      <c r="A341" s="37" t="s">
        <v>517</v>
      </c>
      <c r="B341" s="34"/>
      <c r="C341" s="42"/>
      <c r="D341" s="113"/>
      <c r="E341" s="113"/>
      <c r="F341" s="113"/>
      <c r="G341" s="113"/>
      <c r="H341" s="113">
        <f t="shared" si="3"/>
        <v>0</v>
      </c>
      <c r="J341" s="130"/>
    </row>
    <row r="342" spans="1:10" s="31" customFormat="1" ht="18.75" customHeight="1">
      <c r="A342" s="37" t="s">
        <v>522</v>
      </c>
      <c r="B342" s="34"/>
      <c r="C342" s="42"/>
      <c r="D342" s="113"/>
      <c r="E342" s="113"/>
      <c r="F342" s="113">
        <v>-2969294450</v>
      </c>
      <c r="G342" s="113"/>
      <c r="H342" s="113">
        <f t="shared" si="3"/>
        <v>-2969294450</v>
      </c>
      <c r="J342" s="130"/>
    </row>
    <row r="343" spans="1:10" s="31" customFormat="1" ht="18.75" customHeight="1">
      <c r="A343" s="37" t="s">
        <v>518</v>
      </c>
      <c r="B343" s="34"/>
      <c r="C343" s="42"/>
      <c r="D343" s="113"/>
      <c r="E343" s="113"/>
      <c r="F343" s="123"/>
      <c r="G343" s="113">
        <v>-2934449154</v>
      </c>
      <c r="H343" s="113">
        <f t="shared" si="3"/>
        <v>-2934449154</v>
      </c>
      <c r="J343" s="130"/>
    </row>
    <row r="344" spans="1:10" s="31" customFormat="1" ht="18.75" customHeight="1">
      <c r="A344" s="37" t="s">
        <v>391</v>
      </c>
      <c r="B344" s="34"/>
      <c r="C344" s="42"/>
      <c r="D344" s="113"/>
      <c r="E344" s="113"/>
      <c r="F344" s="113"/>
      <c r="G344" s="113">
        <v>0</v>
      </c>
      <c r="H344" s="113">
        <f t="shared" si="3"/>
        <v>0</v>
      </c>
      <c r="J344" s="130"/>
    </row>
    <row r="345" spans="1:10" s="31" customFormat="1" ht="37.5" customHeight="1">
      <c r="A345" s="221" t="s">
        <v>651</v>
      </c>
      <c r="B345" s="222"/>
      <c r="C345" s="223"/>
      <c r="D345" s="112">
        <f>SUM(D337:D344)</f>
        <v>136000000000</v>
      </c>
      <c r="E345" s="112">
        <f>SUM(E337:E344)</f>
        <v>300000000</v>
      </c>
      <c r="F345" s="112">
        <f>SUM(F337:F344)</f>
        <v>-5788412780</v>
      </c>
      <c r="G345" s="112">
        <f>SUM(G337:G344)</f>
        <v>2901687906</v>
      </c>
      <c r="H345" s="112">
        <f>SUM(H337:H344)</f>
        <v>133413275126</v>
      </c>
      <c r="J345" s="130"/>
    </row>
    <row r="346" spans="1:10" s="31" customFormat="1" ht="18.75" customHeight="1">
      <c r="A346" s="37" t="s">
        <v>519</v>
      </c>
      <c r="B346" s="34"/>
      <c r="C346" s="42"/>
      <c r="D346" s="113"/>
      <c r="E346" s="113">
        <v>0</v>
      </c>
      <c r="F346" s="113"/>
      <c r="G346" s="113"/>
      <c r="H346" s="113">
        <f t="shared" si="3"/>
        <v>0</v>
      </c>
      <c r="J346" s="130"/>
    </row>
    <row r="347" spans="1:10" s="31" customFormat="1" ht="18.75" customHeight="1">
      <c r="A347" s="37" t="s">
        <v>520</v>
      </c>
      <c r="B347" s="34"/>
      <c r="C347" s="42"/>
      <c r="D347" s="113"/>
      <c r="E347" s="113"/>
      <c r="F347" s="113"/>
      <c r="G347" s="113"/>
      <c r="H347" s="113">
        <f t="shared" si="3"/>
        <v>0</v>
      </c>
      <c r="J347" s="130"/>
    </row>
    <row r="348" spans="1:10" s="31" customFormat="1" ht="18.75" customHeight="1">
      <c r="A348" s="37" t="s">
        <v>388</v>
      </c>
      <c r="B348" s="34"/>
      <c r="C348" s="42"/>
      <c r="D348" s="113"/>
      <c r="E348" s="113"/>
      <c r="F348" s="113"/>
      <c r="G348" s="113"/>
      <c r="H348" s="113">
        <f t="shared" si="3"/>
        <v>0</v>
      </c>
      <c r="J348" s="130"/>
    </row>
    <row r="349" spans="1:10" s="31" customFormat="1" ht="18.75" customHeight="1">
      <c r="A349" s="37" t="s">
        <v>521</v>
      </c>
      <c r="B349" s="34"/>
      <c r="C349" s="42"/>
      <c r="D349" s="113"/>
      <c r="E349" s="124"/>
      <c r="F349" s="113"/>
      <c r="G349" s="113"/>
      <c r="H349" s="113">
        <f t="shared" si="3"/>
        <v>0</v>
      </c>
      <c r="J349" s="130"/>
    </row>
    <row r="350" spans="1:10" s="31" customFormat="1" ht="18.75" customHeight="1">
      <c r="A350" s="37" t="s">
        <v>522</v>
      </c>
      <c r="B350" s="34"/>
      <c r="C350" s="42"/>
      <c r="D350" s="113"/>
      <c r="E350" s="124"/>
      <c r="F350" s="113"/>
      <c r="G350" s="113"/>
      <c r="H350" s="113">
        <f t="shared" si="3"/>
        <v>0</v>
      </c>
      <c r="J350" s="130"/>
    </row>
    <row r="351" spans="1:10" s="31" customFormat="1" ht="18.75" customHeight="1">
      <c r="A351" s="37" t="s">
        <v>523</v>
      </c>
      <c r="B351" s="34"/>
      <c r="C351" s="42"/>
      <c r="D351" s="113"/>
      <c r="E351" s="113"/>
      <c r="F351" s="113"/>
      <c r="G351" s="113">
        <f>G397</f>
        <v>-10087821365</v>
      </c>
      <c r="H351" s="113">
        <f>SUM(D351:G351)</f>
        <v>-10087821365</v>
      </c>
      <c r="J351" s="130"/>
    </row>
    <row r="352" spans="1:10" s="31" customFormat="1" ht="18.75" customHeight="1">
      <c r="A352" s="43" t="s">
        <v>391</v>
      </c>
      <c r="B352" s="44"/>
      <c r="C352" s="45"/>
      <c r="D352" s="125"/>
      <c r="E352" s="125"/>
      <c r="F352" s="125"/>
      <c r="G352" s="125"/>
      <c r="H352" s="113">
        <v>0</v>
      </c>
      <c r="J352" s="130"/>
    </row>
    <row r="353" spans="1:10" ht="18.75" customHeight="1">
      <c r="A353" s="24" t="s">
        <v>742</v>
      </c>
      <c r="B353" s="25"/>
      <c r="C353" s="26"/>
      <c r="D353" s="23">
        <f>SUM(D345:D352)</f>
        <v>136000000000</v>
      </c>
      <c r="E353" s="23">
        <f>SUM(E345:E352)</f>
        <v>300000000</v>
      </c>
      <c r="F353" s="23">
        <f>SUM(F345:F352)</f>
        <v>-5788412780</v>
      </c>
      <c r="G353" s="23">
        <f>SUM(G345:G352)</f>
        <v>-7186133459</v>
      </c>
      <c r="H353" s="23">
        <f>SUM(H345:H352)</f>
        <v>123325453761</v>
      </c>
    </row>
    <row r="354" spans="1:10" ht="18.75" customHeight="1">
      <c r="A354" t="s">
        <v>524</v>
      </c>
      <c r="E354" s="2"/>
      <c r="F354" s="2"/>
      <c r="G354" s="4" t="s">
        <v>697</v>
      </c>
      <c r="H354" s="4" t="s">
        <v>3</v>
      </c>
    </row>
    <row r="355" spans="1:10" s="31" customFormat="1" ht="18.75" customHeight="1">
      <c r="A355" s="31" t="s">
        <v>525</v>
      </c>
      <c r="G355" s="39"/>
      <c r="H355" s="39"/>
      <c r="J355" s="130"/>
    </row>
    <row r="356" spans="1:10" s="31" customFormat="1" ht="18.75" customHeight="1">
      <c r="A356" s="31" t="s">
        <v>526</v>
      </c>
      <c r="G356" s="38"/>
      <c r="H356" s="38"/>
      <c r="J356" s="130"/>
    </row>
    <row r="357" spans="1:10" s="31" customFormat="1" ht="18.75" customHeight="1">
      <c r="A357" s="31" t="s">
        <v>527</v>
      </c>
      <c r="G357" s="38">
        <v>10132000000</v>
      </c>
      <c r="H357" s="38">
        <v>10132000000</v>
      </c>
      <c r="J357" s="130"/>
    </row>
    <row r="358" spans="1:10" s="31" customFormat="1" ht="18.75" customHeight="1">
      <c r="A358" s="31" t="s">
        <v>528</v>
      </c>
      <c r="G358" s="38">
        <v>6137200000</v>
      </c>
      <c r="H358" s="38">
        <v>6137200000</v>
      </c>
      <c r="J358" s="130"/>
    </row>
    <row r="359" spans="1:10" s="31" customFormat="1" ht="18.75" customHeight="1">
      <c r="A359" s="31" t="s">
        <v>529</v>
      </c>
      <c r="G359" s="38">
        <v>7344000000</v>
      </c>
      <c r="H359" s="38">
        <v>7344000000</v>
      </c>
      <c r="J359" s="130"/>
    </row>
    <row r="360" spans="1:10" s="31" customFormat="1" ht="18.75" customHeight="1">
      <c r="A360" s="31" t="s">
        <v>530</v>
      </c>
      <c r="G360" s="38">
        <v>3894000000</v>
      </c>
      <c r="H360" s="38">
        <v>3894000000</v>
      </c>
      <c r="J360" s="130"/>
    </row>
    <row r="361" spans="1:10" s="31" customFormat="1" ht="18.75" customHeight="1">
      <c r="A361" s="31" t="s">
        <v>531</v>
      </c>
      <c r="G361" s="38">
        <v>3765000000</v>
      </c>
      <c r="H361" s="38">
        <v>3765000000</v>
      </c>
      <c r="J361" s="130"/>
    </row>
    <row r="362" spans="1:10" s="31" customFormat="1" ht="18.75" customHeight="1">
      <c r="A362" s="31" t="s">
        <v>532</v>
      </c>
      <c r="G362" s="38"/>
      <c r="H362" s="38">
        <v>2794000000</v>
      </c>
      <c r="J362" s="130"/>
    </row>
    <row r="363" spans="1:10" s="31" customFormat="1" ht="18.75" customHeight="1">
      <c r="A363" s="31" t="s">
        <v>533</v>
      </c>
      <c r="G363" s="38">
        <v>104727800000</v>
      </c>
      <c r="H363" s="38">
        <v>101933800000</v>
      </c>
      <c r="J363" s="130"/>
    </row>
    <row r="364" spans="1:10" s="31" customFormat="1" ht="18.75" customHeight="1">
      <c r="G364" s="38"/>
      <c r="H364" s="38"/>
      <c r="J364" s="130"/>
    </row>
    <row r="365" spans="1:10" ht="18.75" customHeight="1">
      <c r="A365" s="208" t="s">
        <v>340</v>
      </c>
      <c r="B365" s="208"/>
      <c r="G365" s="185">
        <f>SUM(G355:G364)</f>
        <v>136000000000</v>
      </c>
      <c r="H365" s="185">
        <f>SUM(H355:H364)</f>
        <v>136000000000</v>
      </c>
    </row>
    <row r="366" spans="1:10" s="31" customFormat="1" ht="18.75" customHeight="1">
      <c r="A366" s="31" t="s">
        <v>534</v>
      </c>
      <c r="G366" s="33"/>
      <c r="H366" s="33"/>
      <c r="J366" s="130"/>
    </row>
    <row r="367" spans="1:10" s="31" customFormat="1" ht="18.75" customHeight="1">
      <c r="A367" s="31" t="s">
        <v>535</v>
      </c>
      <c r="G367" s="33">
        <v>982400</v>
      </c>
      <c r="H367" s="33">
        <v>982400</v>
      </c>
      <c r="J367" s="130"/>
    </row>
    <row r="368" spans="1:10" ht="18.75" customHeight="1">
      <c r="A368" t="s">
        <v>536</v>
      </c>
      <c r="G368" s="4" t="s">
        <v>697</v>
      </c>
      <c r="H368" s="4" t="s">
        <v>3</v>
      </c>
    </row>
    <row r="369" spans="1:10" s="31" customFormat="1" ht="18.75" customHeight="1">
      <c r="A369" s="31" t="s">
        <v>537</v>
      </c>
      <c r="G369" s="38"/>
      <c r="H369" s="38"/>
      <c r="J369" s="130"/>
    </row>
    <row r="370" spans="1:10" s="31" customFormat="1" ht="18.75" customHeight="1">
      <c r="A370" s="31" t="s">
        <v>538</v>
      </c>
      <c r="G370" s="38">
        <v>136000000000</v>
      </c>
      <c r="H370" s="38">
        <v>136000000000</v>
      </c>
      <c r="J370" s="130"/>
    </row>
    <row r="371" spans="1:10" s="31" customFormat="1" ht="18.75" customHeight="1">
      <c r="A371" s="31" t="s">
        <v>539</v>
      </c>
      <c r="G371" s="38"/>
      <c r="H371" s="38"/>
      <c r="J371" s="130"/>
    </row>
    <row r="372" spans="1:10" s="31" customFormat="1" ht="18.75" customHeight="1">
      <c r="A372" s="31" t="s">
        <v>540</v>
      </c>
      <c r="G372" s="38">
        <v>136000000000</v>
      </c>
      <c r="H372" s="38">
        <v>136000000000</v>
      </c>
      <c r="J372" s="130"/>
    </row>
    <row r="373" spans="1:10" s="31" customFormat="1" ht="18.75" customHeight="1">
      <c r="A373" s="31" t="s">
        <v>541</v>
      </c>
      <c r="G373" s="38"/>
      <c r="H373" s="38"/>
      <c r="J373" s="130"/>
    </row>
    <row r="374" spans="1:10" ht="18.75" customHeight="1">
      <c r="A374" t="s">
        <v>542</v>
      </c>
      <c r="G374" s="2"/>
      <c r="H374" s="2"/>
    </row>
    <row r="375" spans="1:10" s="31" customFormat="1" ht="18.75" customHeight="1">
      <c r="A375" s="31" t="s">
        <v>543</v>
      </c>
      <c r="G375" s="41"/>
      <c r="H375" s="41"/>
      <c r="J375" s="130"/>
    </row>
    <row r="376" spans="1:10" s="31" customFormat="1" ht="18.75" customHeight="1">
      <c r="A376" s="31" t="s">
        <v>544</v>
      </c>
      <c r="G376" s="41"/>
      <c r="H376" s="41"/>
      <c r="J376" s="130"/>
    </row>
    <row r="377" spans="1:10" s="31" customFormat="1" ht="18.75" customHeight="1">
      <c r="A377" s="31" t="s">
        <v>545</v>
      </c>
      <c r="G377" s="41"/>
      <c r="H377" s="41"/>
      <c r="J377" s="130"/>
    </row>
    <row r="378" spans="1:10" s="31" customFormat="1" ht="18.75" customHeight="1">
      <c r="A378" s="31" t="s">
        <v>546</v>
      </c>
      <c r="G378" s="41"/>
      <c r="H378" s="41"/>
      <c r="J378" s="130"/>
    </row>
    <row r="379" spans="1:10" ht="26.25" customHeight="1">
      <c r="A379" t="s">
        <v>547</v>
      </c>
      <c r="G379" s="4" t="s">
        <v>697</v>
      </c>
      <c r="H379" s="4" t="s">
        <v>3</v>
      </c>
    </row>
    <row r="380" spans="1:10" s="31" customFormat="1" ht="18.75" customHeight="1">
      <c r="A380" s="31" t="s">
        <v>548</v>
      </c>
      <c r="G380" s="33">
        <v>13600000</v>
      </c>
      <c r="H380" s="33">
        <v>13600000</v>
      </c>
      <c r="J380" s="130"/>
    </row>
    <row r="381" spans="1:10" s="31" customFormat="1" ht="18.75" customHeight="1">
      <c r="A381" s="31" t="s">
        <v>549</v>
      </c>
      <c r="G381" s="33">
        <v>13600000</v>
      </c>
      <c r="H381" s="33">
        <v>13600000</v>
      </c>
      <c r="J381" s="130"/>
    </row>
    <row r="382" spans="1:10" s="31" customFormat="1" ht="18.75" customHeight="1">
      <c r="A382" s="31" t="s">
        <v>550</v>
      </c>
      <c r="G382" s="33">
        <v>13600000</v>
      </c>
      <c r="H382" s="33">
        <v>13600000</v>
      </c>
      <c r="J382" s="130"/>
    </row>
    <row r="383" spans="1:10" s="31" customFormat="1" ht="18.75" customHeight="1">
      <c r="A383" s="31" t="s">
        <v>551</v>
      </c>
      <c r="G383" s="33"/>
      <c r="H383" s="33"/>
      <c r="J383" s="130"/>
    </row>
    <row r="384" spans="1:10" s="31" customFormat="1" ht="18.75" customHeight="1">
      <c r="A384" s="31" t="s">
        <v>552</v>
      </c>
      <c r="G384" s="33">
        <v>982400</v>
      </c>
      <c r="H384" s="33">
        <v>982400</v>
      </c>
      <c r="J384" s="130"/>
    </row>
    <row r="385" spans="1:10" s="31" customFormat="1" ht="18.75" customHeight="1">
      <c r="A385" s="31" t="s">
        <v>550</v>
      </c>
      <c r="G385" s="33"/>
      <c r="H385" s="33"/>
      <c r="J385" s="130"/>
    </row>
    <row r="386" spans="1:10" s="31" customFormat="1" ht="18.75" customHeight="1">
      <c r="A386" s="31" t="s">
        <v>551</v>
      </c>
      <c r="G386" s="33"/>
      <c r="H386" s="33"/>
      <c r="J386" s="130"/>
    </row>
    <row r="387" spans="1:10" s="31" customFormat="1" ht="18.75" customHeight="1">
      <c r="A387" s="31" t="s">
        <v>553</v>
      </c>
      <c r="G387" s="33">
        <f>+G380-G384</f>
        <v>12617600</v>
      </c>
      <c r="H387" s="33">
        <f>+H380-H384</f>
        <v>12617600</v>
      </c>
      <c r="J387" s="130"/>
    </row>
    <row r="388" spans="1:10" s="31" customFormat="1" ht="18.75" customHeight="1">
      <c r="A388" s="31" t="s">
        <v>550</v>
      </c>
      <c r="G388" s="33">
        <f>+G387</f>
        <v>12617600</v>
      </c>
      <c r="H388" s="33">
        <f>+H387</f>
        <v>12617600</v>
      </c>
      <c r="J388" s="130"/>
    </row>
    <row r="389" spans="1:10" s="31" customFormat="1" ht="18.75" customHeight="1">
      <c r="A389" s="31" t="s">
        <v>551</v>
      </c>
      <c r="G389" s="33"/>
      <c r="H389" s="33"/>
      <c r="J389" s="130"/>
    </row>
    <row r="390" spans="1:10" s="31" customFormat="1" ht="18.75" customHeight="1">
      <c r="A390" s="31" t="s">
        <v>554</v>
      </c>
      <c r="G390" s="33" t="s">
        <v>555</v>
      </c>
      <c r="H390" s="33" t="s">
        <v>555</v>
      </c>
      <c r="J390" s="130"/>
    </row>
    <row r="391" spans="1:10" ht="18.75" customHeight="1">
      <c r="A391" t="s">
        <v>556</v>
      </c>
      <c r="G391" s="168">
        <f>SUM(G392:G395)</f>
        <v>300000000</v>
      </c>
      <c r="H391" s="168">
        <f>SUM(H392:H395)</f>
        <v>300000000</v>
      </c>
    </row>
    <row r="392" spans="1:10" s="31" customFormat="1" ht="18.75" customHeight="1">
      <c r="A392" s="31" t="s">
        <v>557</v>
      </c>
      <c r="G392" s="33"/>
      <c r="H392" s="33"/>
      <c r="J392" s="130"/>
    </row>
    <row r="393" spans="1:10" s="31" customFormat="1" ht="18.75" customHeight="1">
      <c r="A393" s="31" t="s">
        <v>558</v>
      </c>
      <c r="G393" s="33">
        <v>300000000</v>
      </c>
      <c r="H393" s="33">
        <v>300000000</v>
      </c>
      <c r="J393" s="130"/>
    </row>
    <row r="394" spans="1:10" s="31" customFormat="1" ht="18.75" customHeight="1">
      <c r="A394" s="31" t="s">
        <v>559</v>
      </c>
      <c r="G394" s="33"/>
      <c r="H394" s="33"/>
      <c r="J394" s="130"/>
    </row>
    <row r="395" spans="1:10" s="31" customFormat="1" ht="18.75" customHeight="1">
      <c r="A395" s="31" t="s">
        <v>560</v>
      </c>
      <c r="G395" s="33"/>
      <c r="H395" s="33"/>
      <c r="J395" s="130"/>
    </row>
    <row r="396" spans="1:10" ht="25.5" customHeight="1">
      <c r="A396" t="s">
        <v>561</v>
      </c>
      <c r="G396" s="164" t="s">
        <v>734</v>
      </c>
      <c r="H396" s="164" t="s">
        <v>735</v>
      </c>
    </row>
    <row r="397" spans="1:10" s="31" customFormat="1" ht="18.75" customHeight="1">
      <c r="A397" s="31" t="s">
        <v>562</v>
      </c>
      <c r="G397" s="173">
        <f>+'DN-Báo cáo kết quả SXKD'!F26</f>
        <v>-10087821365</v>
      </c>
      <c r="H397" s="131">
        <v>-2934449154</v>
      </c>
      <c r="J397" s="130"/>
    </row>
    <row r="398" spans="1:10" s="31" customFormat="1" ht="36.75" customHeight="1">
      <c r="A398" s="215" t="s">
        <v>563</v>
      </c>
      <c r="B398" s="215"/>
      <c r="C398" s="215"/>
      <c r="D398" s="215"/>
      <c r="E398" s="215"/>
      <c r="F398" s="215"/>
      <c r="G398" s="127"/>
      <c r="H398" s="30"/>
      <c r="J398" s="130"/>
    </row>
    <row r="399" spans="1:10" s="31" customFormat="1" ht="18.75" customHeight="1">
      <c r="A399" s="31" t="s">
        <v>564</v>
      </c>
      <c r="G399" s="126">
        <f>+G397</f>
        <v>-10087821365</v>
      </c>
      <c r="H399" s="33">
        <f>+H397</f>
        <v>-2934449154</v>
      </c>
      <c r="J399" s="130"/>
    </row>
    <row r="400" spans="1:10" s="31" customFormat="1" ht="18.75" customHeight="1">
      <c r="A400" s="31" t="s">
        <v>565</v>
      </c>
      <c r="G400" s="174">
        <v>13022165</v>
      </c>
      <c r="H400" s="33">
        <v>13022165</v>
      </c>
      <c r="J400" s="130"/>
    </row>
    <row r="401" spans="1:10" s="31" customFormat="1" ht="18.75" customHeight="1">
      <c r="A401" s="31" t="s">
        <v>566</v>
      </c>
      <c r="G401" s="129"/>
      <c r="H401" s="129"/>
      <c r="J401" s="130"/>
    </row>
    <row r="402" spans="1:10" s="31" customFormat="1" ht="18.75" customHeight="1">
      <c r="J402" s="130"/>
    </row>
    <row r="403" spans="1:10" ht="18.75" hidden="1" customHeight="1">
      <c r="A403" t="s">
        <v>567</v>
      </c>
      <c r="G403" s="4" t="s">
        <v>223</v>
      </c>
      <c r="H403" s="4" t="s">
        <v>224</v>
      </c>
    </row>
    <row r="404" spans="1:10" ht="18.75" hidden="1" customHeight="1">
      <c r="A404" t="s">
        <v>568</v>
      </c>
      <c r="G404" s="2"/>
      <c r="H404" s="2"/>
    </row>
    <row r="405" spans="1:10" ht="18.75" hidden="1" customHeight="1">
      <c r="A405" t="s">
        <v>569</v>
      </c>
      <c r="G405" t="s">
        <v>570</v>
      </c>
      <c r="H405" t="s">
        <v>570</v>
      </c>
    </row>
    <row r="406" spans="1:10" ht="18.75" hidden="1" customHeight="1">
      <c r="A406" t="s">
        <v>571</v>
      </c>
      <c r="G406" s="2"/>
      <c r="H406" s="2"/>
    </row>
    <row r="407" spans="1:10" ht="18.75" hidden="1" customHeight="1">
      <c r="A407" t="s">
        <v>572</v>
      </c>
      <c r="G407" s="4" t="s">
        <v>335</v>
      </c>
      <c r="H407" s="4" t="s">
        <v>336</v>
      </c>
    </row>
    <row r="408" spans="1:10" ht="18.75" hidden="1" customHeight="1">
      <c r="A408" t="s">
        <v>573</v>
      </c>
      <c r="G408" s="2"/>
      <c r="H408" s="2"/>
    </row>
    <row r="409" spans="1:10" ht="18.75" hidden="1" customHeight="1">
      <c r="A409" t="s">
        <v>574</v>
      </c>
      <c r="G409" s="3"/>
      <c r="H409" s="2"/>
    </row>
    <row r="410" spans="1:10" ht="18.75" hidden="1" customHeight="1">
      <c r="A410" t="s">
        <v>575</v>
      </c>
      <c r="G410" s="2"/>
      <c r="H410" s="2"/>
    </row>
    <row r="411" spans="1:10" ht="18.75" hidden="1" customHeight="1">
      <c r="A411" t="s">
        <v>576</v>
      </c>
      <c r="G411" s="2"/>
      <c r="H411" s="2"/>
    </row>
    <row r="412" spans="1:10" ht="18.75" hidden="1" customHeight="1">
      <c r="A412" t="s">
        <v>577</v>
      </c>
      <c r="G412" s="2"/>
      <c r="H412" s="2"/>
    </row>
    <row r="413" spans="1:10" ht="18.75" hidden="1" customHeight="1">
      <c r="A413" t="s">
        <v>578</v>
      </c>
      <c r="G413" s="2"/>
      <c r="H413" s="2"/>
    </row>
    <row r="414" spans="1:10" ht="18.75" hidden="1" customHeight="1">
      <c r="A414" t="s">
        <v>579</v>
      </c>
      <c r="G414" s="2"/>
      <c r="H414" s="2"/>
    </row>
    <row r="415" spans="1:10" ht="18.75" hidden="1" customHeight="1">
      <c r="A415" t="s">
        <v>580</v>
      </c>
    </row>
    <row r="416" spans="1:10" ht="18.75" customHeight="1">
      <c r="G416" s="216" t="s">
        <v>581</v>
      </c>
      <c r="H416" s="216"/>
    </row>
    <row r="417" spans="1:10" ht="25.5" customHeight="1">
      <c r="A417" t="s">
        <v>582</v>
      </c>
      <c r="G417" s="164" t="s">
        <v>734</v>
      </c>
      <c r="H417" s="164" t="s">
        <v>735</v>
      </c>
    </row>
    <row r="418" spans="1:10" s="31" customFormat="1" ht="18.75" customHeight="1">
      <c r="A418" s="31" t="s">
        <v>583</v>
      </c>
      <c r="G418" s="38"/>
      <c r="H418" s="38"/>
      <c r="J418" s="130"/>
    </row>
    <row r="419" spans="1:10" s="31" customFormat="1" ht="18.75" customHeight="1">
      <c r="A419" s="31" t="s">
        <v>584</v>
      </c>
      <c r="G419" s="38">
        <v>925101079</v>
      </c>
      <c r="H419" s="38">
        <v>1716657545</v>
      </c>
      <c r="J419" s="130"/>
    </row>
    <row r="420" spans="1:10" s="31" customFormat="1" ht="18.75" customHeight="1">
      <c r="A420" s="31" t="s">
        <v>585</v>
      </c>
      <c r="G420" s="38">
        <v>153831645694</v>
      </c>
      <c r="H420" s="38">
        <v>144194901421</v>
      </c>
      <c r="J420" s="130"/>
    </row>
    <row r="421" spans="1:10" s="31" customFormat="1" ht="18.75" customHeight="1">
      <c r="A421" s="31" t="s">
        <v>586</v>
      </c>
      <c r="G421" s="38"/>
      <c r="H421" s="38"/>
      <c r="J421" s="130"/>
    </row>
    <row r="422" spans="1:10" s="31" customFormat="1" ht="18.75" customHeight="1">
      <c r="A422" s="31" t="s">
        <v>587</v>
      </c>
      <c r="G422" s="38"/>
      <c r="H422" s="38"/>
      <c r="J422" s="130"/>
    </row>
    <row r="423" spans="1:10" ht="18.75" customHeight="1">
      <c r="A423" s="208" t="s">
        <v>340</v>
      </c>
      <c r="B423" s="208"/>
      <c r="G423" s="28">
        <f>SUM(G419:G422)</f>
        <v>154756746773</v>
      </c>
      <c r="H423" s="28">
        <f>SUM(H419:H422)</f>
        <v>145911558966</v>
      </c>
    </row>
    <row r="424" spans="1:10" ht="18.75" customHeight="1">
      <c r="A424" t="s">
        <v>588</v>
      </c>
      <c r="G424" s="27"/>
      <c r="H424" s="27"/>
    </row>
    <row r="425" spans="1:10" s="31" customFormat="1" ht="18.75" customHeight="1">
      <c r="A425" s="31" t="s">
        <v>583</v>
      </c>
      <c r="G425" s="38"/>
      <c r="H425" s="38"/>
      <c r="J425" s="130"/>
    </row>
    <row r="426" spans="1:10" s="31" customFormat="1" ht="18.75" customHeight="1">
      <c r="A426" s="31" t="s">
        <v>589</v>
      </c>
      <c r="G426" s="38"/>
      <c r="H426" s="38"/>
      <c r="J426" s="130"/>
    </row>
    <row r="427" spans="1:10" s="31" customFormat="1" ht="18.75" customHeight="1">
      <c r="A427" s="31" t="s">
        <v>590</v>
      </c>
      <c r="G427" s="38"/>
      <c r="H427" s="38"/>
      <c r="J427" s="130"/>
    </row>
    <row r="428" spans="1:10" s="31" customFormat="1" ht="18.75" customHeight="1">
      <c r="A428" s="31" t="s">
        <v>591</v>
      </c>
      <c r="G428" s="38"/>
      <c r="H428" s="38"/>
      <c r="J428" s="130"/>
    </row>
    <row r="429" spans="1:10" s="31" customFormat="1" ht="18.75" customHeight="1">
      <c r="A429" s="31" t="s">
        <v>592</v>
      </c>
      <c r="G429" s="38"/>
      <c r="H429" s="38"/>
      <c r="J429" s="130"/>
    </row>
    <row r="430" spans="1:10" s="31" customFormat="1" ht="18.75" customHeight="1">
      <c r="A430" s="31" t="s">
        <v>455</v>
      </c>
      <c r="G430" s="38"/>
      <c r="H430" s="38"/>
      <c r="J430" s="130"/>
    </row>
    <row r="431" spans="1:10" s="31" customFormat="1" ht="18.75" customHeight="1">
      <c r="A431" s="31" t="s">
        <v>700</v>
      </c>
      <c r="G431" s="38"/>
      <c r="H431" s="38"/>
      <c r="J431" s="130"/>
    </row>
    <row r="432" spans="1:10" ht="18.75" customHeight="1">
      <c r="A432" t="s">
        <v>593</v>
      </c>
      <c r="G432" s="28">
        <f>SUM(G434:G435)</f>
        <v>154756746773</v>
      </c>
      <c r="H432" s="28">
        <f>SUM(H434:H435)</f>
        <v>145911558966</v>
      </c>
    </row>
    <row r="433" spans="1:10" s="31" customFormat="1" ht="18.75" customHeight="1">
      <c r="A433" s="31" t="s">
        <v>583</v>
      </c>
      <c r="G433" s="38"/>
      <c r="H433" s="38"/>
      <c r="J433" s="130"/>
    </row>
    <row r="434" spans="1:10" s="31" customFormat="1" ht="18.75" customHeight="1">
      <c r="A434" s="31" t="s">
        <v>594</v>
      </c>
      <c r="G434" s="38">
        <v>925101079</v>
      </c>
      <c r="H434" s="38">
        <v>1716657545</v>
      </c>
      <c r="J434" s="130"/>
    </row>
    <row r="435" spans="1:10" s="31" customFormat="1" ht="18.75" customHeight="1">
      <c r="A435" s="31" t="s">
        <v>595</v>
      </c>
      <c r="G435" s="38">
        <v>153831645694</v>
      </c>
      <c r="H435" s="38">
        <v>144194901421</v>
      </c>
      <c r="J435" s="130"/>
    </row>
    <row r="436" spans="1:10" ht="27" customHeight="1">
      <c r="A436" t="s">
        <v>596</v>
      </c>
      <c r="G436" s="164" t="s">
        <v>734</v>
      </c>
      <c r="H436" s="164" t="s">
        <v>735</v>
      </c>
    </row>
    <row r="437" spans="1:10" s="31" customFormat="1" ht="18.75" customHeight="1">
      <c r="A437" s="31" t="s">
        <v>597</v>
      </c>
      <c r="G437" s="126">
        <v>904733990</v>
      </c>
      <c r="H437" s="126">
        <v>1705350531</v>
      </c>
      <c r="J437" s="130"/>
    </row>
    <row r="438" spans="1:10" s="31" customFormat="1" ht="18.75" customHeight="1">
      <c r="A438" s="31" t="s">
        <v>598</v>
      </c>
      <c r="G438" s="126"/>
      <c r="H438" s="126"/>
      <c r="J438" s="130"/>
    </row>
    <row r="439" spans="1:10" s="31" customFormat="1" ht="18.75" customHeight="1">
      <c r="A439" s="31" t="s">
        <v>599</v>
      </c>
      <c r="G439" s="126">
        <f>+'DN-Báo cáo kết quả SXKD'!F11-904733990</f>
        <v>126941476225</v>
      </c>
      <c r="H439" s="126">
        <v>114147178704</v>
      </c>
      <c r="J439" s="130"/>
    </row>
    <row r="440" spans="1:10" s="31" customFormat="1" ht="18.75" customHeight="1">
      <c r="A440" s="31" t="s">
        <v>600</v>
      </c>
      <c r="G440" s="126"/>
      <c r="H440" s="126"/>
      <c r="J440" s="130"/>
    </row>
    <row r="441" spans="1:10" s="31" customFormat="1" ht="18.75" customHeight="1">
      <c r="A441" s="31" t="s">
        <v>601</v>
      </c>
      <c r="G441" s="126"/>
      <c r="H441" s="126"/>
      <c r="J441" s="130"/>
    </row>
    <row r="442" spans="1:10" s="31" customFormat="1" ht="18.75" customHeight="1">
      <c r="A442" s="31" t="s">
        <v>602</v>
      </c>
      <c r="G442" s="127"/>
      <c r="H442" s="127"/>
      <c r="J442" s="130"/>
    </row>
    <row r="443" spans="1:10" s="31" customFormat="1" ht="18.75" customHeight="1">
      <c r="A443" s="31" t="s">
        <v>603</v>
      </c>
      <c r="G443" s="126"/>
      <c r="H443" s="126"/>
      <c r="J443" s="130"/>
    </row>
    <row r="444" spans="1:10" s="31" customFormat="1" ht="18.75" customHeight="1">
      <c r="A444" s="31" t="s">
        <v>604</v>
      </c>
      <c r="G444" s="126"/>
      <c r="H444" s="126"/>
      <c r="J444" s="130"/>
    </row>
    <row r="445" spans="1:10" ht="18.75" customHeight="1">
      <c r="A445" s="208" t="s">
        <v>340</v>
      </c>
      <c r="B445" s="208"/>
      <c r="G445" s="128">
        <f>SUM(G437:G444)</f>
        <v>127846210215</v>
      </c>
      <c r="H445" s="128">
        <f>SUM(H437:H444)</f>
        <v>115852529235</v>
      </c>
    </row>
    <row r="446" spans="1:10" ht="26.25" customHeight="1">
      <c r="A446" t="s">
        <v>605</v>
      </c>
      <c r="G446" s="164" t="s">
        <v>734</v>
      </c>
      <c r="H446" s="164" t="s">
        <v>735</v>
      </c>
    </row>
    <row r="447" spans="1:10" s="31" customFormat="1" ht="18.75" customHeight="1">
      <c r="A447" s="123" t="s">
        <v>606</v>
      </c>
      <c r="G447" s="38">
        <f>+'DN-Báo cáo kết quả SXKD'!F13</f>
        <v>711090980</v>
      </c>
      <c r="H447" s="38">
        <v>2385222413</v>
      </c>
      <c r="J447" s="130"/>
    </row>
    <row r="448" spans="1:10" s="31" customFormat="1" ht="18.75" customHeight="1">
      <c r="A448" s="123" t="s">
        <v>705</v>
      </c>
      <c r="G448" s="38"/>
      <c r="H448" s="38"/>
      <c r="J448" s="130"/>
    </row>
    <row r="449" spans="1:12" ht="18.75" customHeight="1">
      <c r="A449" s="208" t="s">
        <v>340</v>
      </c>
      <c r="B449" s="208"/>
      <c r="G449" s="28">
        <f>SUM(G447:G448)</f>
        <v>711090980</v>
      </c>
      <c r="H449" s="28">
        <f>SUM(H447:H448)</f>
        <v>2385222413</v>
      </c>
    </row>
    <row r="450" spans="1:12" ht="25.5" customHeight="1">
      <c r="A450" t="s">
        <v>607</v>
      </c>
      <c r="G450" s="164" t="s">
        <v>734</v>
      </c>
      <c r="H450" s="164" t="s">
        <v>735</v>
      </c>
    </row>
    <row r="451" spans="1:12" s="31" customFormat="1" ht="18.75" customHeight="1">
      <c r="A451" s="31" t="s">
        <v>608</v>
      </c>
      <c r="G451" s="38">
        <v>24586035900</v>
      </c>
      <c r="H451" s="38">
        <v>16246887291</v>
      </c>
      <c r="J451" s="130"/>
    </row>
    <row r="452" spans="1:12" s="31" customFormat="1" ht="18.75" customHeight="1">
      <c r="A452" s="31" t="s">
        <v>609</v>
      </c>
      <c r="G452" s="38"/>
      <c r="H452" s="38"/>
      <c r="J452" s="130"/>
    </row>
    <row r="453" spans="1:12" s="31" customFormat="1" ht="18.75" customHeight="1">
      <c r="A453" s="31" t="s">
        <v>610</v>
      </c>
      <c r="G453" s="38"/>
      <c r="H453" s="38"/>
      <c r="J453" s="130"/>
    </row>
    <row r="454" spans="1:12" s="31" customFormat="1" ht="18.75" customHeight="1">
      <c r="A454" s="31" t="s">
        <v>611</v>
      </c>
      <c r="G454" s="38"/>
      <c r="H454" s="38"/>
      <c r="J454" s="130"/>
    </row>
    <row r="455" spans="1:12" ht="18.75" customHeight="1">
      <c r="A455" s="208" t="s">
        <v>340</v>
      </c>
      <c r="B455" s="208"/>
      <c r="G455" s="28">
        <f>SUM(G451:G454)</f>
        <v>24586035900</v>
      </c>
      <c r="H455" s="28">
        <f>SUM(H451:H454)</f>
        <v>16246887291</v>
      </c>
    </row>
    <row r="456" spans="1:12" ht="26.25" customHeight="1">
      <c r="A456" t="s">
        <v>612</v>
      </c>
      <c r="G456" s="164" t="s">
        <v>734</v>
      </c>
      <c r="H456" s="164" t="s">
        <v>735</v>
      </c>
    </row>
    <row r="457" spans="1:12" s="31" customFormat="1" ht="18.75" customHeight="1">
      <c r="A457" s="31" t="s">
        <v>613</v>
      </c>
      <c r="G457" s="38"/>
      <c r="H457" s="38"/>
      <c r="J457" s="130"/>
    </row>
    <row r="458" spans="1:12" s="31" customFormat="1" ht="18.75" customHeight="1">
      <c r="A458" s="31" t="s">
        <v>614</v>
      </c>
      <c r="G458" s="38"/>
      <c r="H458" s="38"/>
      <c r="J458" s="130"/>
    </row>
    <row r="459" spans="1:12" ht="18.75" customHeight="1">
      <c r="A459" s="208" t="s">
        <v>340</v>
      </c>
      <c r="B459" s="208"/>
      <c r="G459" s="28">
        <f>SUM(G457:G458)</f>
        <v>0</v>
      </c>
      <c r="H459" s="28">
        <f>SUM(H457:H458)</f>
        <v>0</v>
      </c>
    </row>
    <row r="460" spans="1:12" ht="29.25" customHeight="1">
      <c r="A460" t="s">
        <v>615</v>
      </c>
      <c r="G460" s="164" t="s">
        <v>734</v>
      </c>
      <c r="H460" s="164" t="s">
        <v>735</v>
      </c>
    </row>
    <row r="461" spans="1:12" s="31" customFormat="1" ht="18.75" customHeight="1">
      <c r="A461" s="31" t="s">
        <v>616</v>
      </c>
      <c r="G461" s="38">
        <v>64313243164</v>
      </c>
      <c r="H461" s="38">
        <v>71083965921</v>
      </c>
      <c r="J461" s="130"/>
    </row>
    <row r="462" spans="1:12" s="31" customFormat="1" ht="18.75" customHeight="1">
      <c r="A462" s="31" t="s">
        <v>617</v>
      </c>
      <c r="G462" s="38">
        <v>31697998700</v>
      </c>
      <c r="H462" s="38">
        <v>24940379600</v>
      </c>
      <c r="J462" s="130"/>
    </row>
    <row r="463" spans="1:12" s="31" customFormat="1" ht="18.75" customHeight="1">
      <c r="A463" s="31" t="s">
        <v>618</v>
      </c>
      <c r="G463" s="38">
        <v>23485724761</v>
      </c>
      <c r="H463" s="38">
        <v>18430780239</v>
      </c>
      <c r="J463" s="130"/>
    </row>
    <row r="464" spans="1:12" s="31" customFormat="1" ht="18.75" customHeight="1">
      <c r="A464" s="31" t="s">
        <v>619</v>
      </c>
      <c r="G464" s="186">
        <f>4372160914+15352748978+299704545</f>
        <v>20024614437</v>
      </c>
      <c r="H464" s="38">
        <v>17272750602</v>
      </c>
      <c r="J464" s="130"/>
      <c r="L464" s="130"/>
    </row>
    <row r="465" spans="1:12" s="31" customFormat="1" ht="18.75" customHeight="1">
      <c r="A465" s="31" t="s">
        <v>620</v>
      </c>
      <c r="G465" s="38">
        <v>4148211201</v>
      </c>
      <c r="H465" s="38">
        <v>1184216279</v>
      </c>
      <c r="J465" s="130"/>
      <c r="L465" s="130"/>
    </row>
    <row r="466" spans="1:12" ht="18.75" customHeight="1">
      <c r="A466" s="208" t="s">
        <v>340</v>
      </c>
      <c r="B466" s="208"/>
      <c r="G466" s="28">
        <f>SUM(G461:G465)</f>
        <v>143669792263</v>
      </c>
      <c r="H466" s="28">
        <f>SUM(H461:H465)</f>
        <v>132912092641</v>
      </c>
    </row>
    <row r="467" spans="1:12" ht="18.75" customHeight="1">
      <c r="A467" t="s">
        <v>621</v>
      </c>
    </row>
    <row r="469" spans="1:12" ht="37.5" customHeight="1">
      <c r="A469" s="211" t="s">
        <v>622</v>
      </c>
      <c r="B469" s="211"/>
      <c r="C469" s="211"/>
      <c r="D469" s="211"/>
      <c r="E469" s="211"/>
      <c r="F469" s="211"/>
      <c r="G469" s="211"/>
      <c r="H469" s="211"/>
    </row>
    <row r="470" spans="1:12" ht="18.75" customHeight="1">
      <c r="G470" s="4" t="s">
        <v>697</v>
      </c>
      <c r="H470" s="4" t="s">
        <v>3</v>
      </c>
    </row>
    <row r="471" spans="1:12" ht="18.75" customHeight="1">
      <c r="A471" t="s">
        <v>623</v>
      </c>
      <c r="G471" s="2"/>
      <c r="H471" s="2"/>
    </row>
    <row r="472" spans="1:12" s="31" customFormat="1" ht="18.75" customHeight="1">
      <c r="A472" s="31" t="s">
        <v>624</v>
      </c>
      <c r="G472" s="41"/>
      <c r="H472" s="41"/>
      <c r="J472" s="130"/>
    </row>
    <row r="473" spans="1:12" s="31" customFormat="1" ht="18.75" customHeight="1">
      <c r="A473" s="31" t="s">
        <v>625</v>
      </c>
      <c r="G473" s="41"/>
      <c r="H473" s="41"/>
      <c r="J473" s="130"/>
    </row>
    <row r="474" spans="1:12" ht="18.75" customHeight="1">
      <c r="A474" t="s">
        <v>626</v>
      </c>
      <c r="G474" s="2"/>
      <c r="H474" s="2"/>
    </row>
    <row r="475" spans="1:12" s="31" customFormat="1" ht="18.75" customHeight="1">
      <c r="A475" s="31" t="s">
        <v>627</v>
      </c>
      <c r="G475" s="41"/>
      <c r="H475" s="41"/>
      <c r="J475" s="130"/>
    </row>
    <row r="476" spans="1:12" s="31" customFormat="1" ht="18.75" customHeight="1">
      <c r="A476" s="31" t="s">
        <v>628</v>
      </c>
      <c r="G476" s="41"/>
      <c r="H476" s="41"/>
      <c r="J476" s="130"/>
    </row>
    <row r="477" spans="1:12" s="31" customFormat="1" ht="18.75" customHeight="1">
      <c r="A477" s="31" t="s">
        <v>629</v>
      </c>
      <c r="G477" s="41"/>
      <c r="H477" s="41"/>
      <c r="J477" s="130"/>
    </row>
    <row r="478" spans="1:12" s="31" customFormat="1" ht="36" customHeight="1">
      <c r="A478" s="215" t="s">
        <v>630</v>
      </c>
      <c r="B478" s="215"/>
      <c r="C478" s="215"/>
      <c r="D478" s="215"/>
      <c r="E478" s="215"/>
      <c r="F478" s="215"/>
      <c r="G478" s="215"/>
      <c r="H478" s="215"/>
      <c r="J478" s="130"/>
    </row>
    <row r="479" spans="1:12" s="31" customFormat="1" ht="37.5" customHeight="1">
      <c r="A479" s="215" t="s">
        <v>630</v>
      </c>
      <c r="B479" s="215"/>
      <c r="C479" s="215"/>
      <c r="D479" s="215"/>
      <c r="E479" s="215"/>
      <c r="F479" s="215"/>
      <c r="G479" s="215"/>
      <c r="H479" s="215"/>
      <c r="J479" s="130"/>
    </row>
    <row r="480" spans="1:12" ht="18.75" customHeight="1">
      <c r="A480" t="s">
        <v>631</v>
      </c>
      <c r="G480" s="2"/>
      <c r="H480" s="2"/>
    </row>
    <row r="481" spans="1:10" ht="18.75" customHeight="1">
      <c r="A481" t="s">
        <v>632</v>
      </c>
      <c r="G481" s="2"/>
      <c r="H481" s="2"/>
    </row>
    <row r="482" spans="1:10" ht="18.75" customHeight="1">
      <c r="A482" t="s">
        <v>633</v>
      </c>
      <c r="G482" s="2"/>
      <c r="H482" s="2"/>
    </row>
    <row r="483" spans="1:10" ht="18.75" customHeight="1">
      <c r="A483" t="s">
        <v>634</v>
      </c>
      <c r="G483" s="2"/>
      <c r="H483" s="2"/>
    </row>
    <row r="484" spans="1:10" s="31" customFormat="1" ht="36.75" customHeight="1">
      <c r="A484" s="215" t="s">
        <v>630</v>
      </c>
      <c r="B484" s="215"/>
      <c r="C484" s="215"/>
      <c r="D484" s="215"/>
      <c r="E484" s="215"/>
      <c r="F484" s="215"/>
      <c r="G484" s="215"/>
      <c r="H484" s="215"/>
      <c r="J484" s="130"/>
    </row>
    <row r="485" spans="1:10" ht="18.75" customHeight="1">
      <c r="A485" t="s">
        <v>635</v>
      </c>
      <c r="G485" s="2"/>
      <c r="H485" s="2"/>
    </row>
    <row r="486" spans="1:10" ht="18.75" customHeight="1">
      <c r="A486" t="s">
        <v>636</v>
      </c>
      <c r="G486" s="2"/>
      <c r="H486" s="2"/>
    </row>
    <row r="487" spans="1:10" ht="18.75" customHeight="1">
      <c r="A487" t="s">
        <v>637</v>
      </c>
      <c r="G487" s="2"/>
      <c r="H487" s="2"/>
    </row>
    <row r="488" spans="1:10" ht="18.75" customHeight="1">
      <c r="F488" s="207" t="s">
        <v>737</v>
      </c>
      <c r="G488" s="207"/>
      <c r="H488" s="207"/>
    </row>
    <row r="489" spans="1:10" ht="18.75" customHeight="1">
      <c r="A489" s="207" t="s">
        <v>638</v>
      </c>
      <c r="B489" s="207"/>
      <c r="D489" t="s">
        <v>639</v>
      </c>
      <c r="F489" s="207" t="s">
        <v>640</v>
      </c>
      <c r="G489" s="207"/>
      <c r="H489" s="207"/>
    </row>
    <row r="490" spans="1:10" ht="16.5" customHeight="1">
      <c r="A490" s="207" t="s">
        <v>641</v>
      </c>
      <c r="B490" s="207"/>
      <c r="D490" s="4" t="s">
        <v>641</v>
      </c>
    </row>
    <row r="493" spans="1:10" ht="9.75" customHeight="1"/>
    <row r="494" spans="1:10" ht="18.75" customHeight="1">
      <c r="A494" s="207" t="s">
        <v>703</v>
      </c>
      <c r="B494" s="207"/>
      <c r="D494" t="s">
        <v>642</v>
      </c>
    </row>
  </sheetData>
  <mergeCells count="54">
    <mergeCell ref="A494:B494"/>
    <mergeCell ref="A455:B455"/>
    <mergeCell ref="A459:B459"/>
    <mergeCell ref="A466:B466"/>
    <mergeCell ref="A308:B308"/>
    <mergeCell ref="A345:C345"/>
    <mergeCell ref="A264:H264"/>
    <mergeCell ref="A269:F269"/>
    <mergeCell ref="F488:H488"/>
    <mergeCell ref="F489:H489"/>
    <mergeCell ref="A336:B336"/>
    <mergeCell ref="A478:H478"/>
    <mergeCell ref="A303:B303"/>
    <mergeCell ref="A315:B315"/>
    <mergeCell ref="A335:B335"/>
    <mergeCell ref="A479:H479"/>
    <mergeCell ref="A484:H484"/>
    <mergeCell ref="A490:B490"/>
    <mergeCell ref="A489:B489"/>
    <mergeCell ref="A398:F398"/>
    <mergeCell ref="G416:H416"/>
    <mergeCell ref="A469:H469"/>
    <mergeCell ref="A286:B286"/>
    <mergeCell ref="E2:H2"/>
    <mergeCell ref="E3:H3"/>
    <mergeCell ref="E46:H46"/>
    <mergeCell ref="F45:G45"/>
    <mergeCell ref="A157:C157"/>
    <mergeCell ref="A185:C185"/>
    <mergeCell ref="G107:H107"/>
    <mergeCell ref="A136:C136"/>
    <mergeCell ref="A237:C237"/>
    <mergeCell ref="A270:B270"/>
    <mergeCell ref="A275:B275"/>
    <mergeCell ref="A48:G48"/>
    <mergeCell ref="A49:G49"/>
    <mergeCell ref="E256:F256"/>
    <mergeCell ref="G256:H256"/>
    <mergeCell ref="F1:G1"/>
    <mergeCell ref="A365:B365"/>
    <mergeCell ref="A449:B449"/>
    <mergeCell ref="A445:B445"/>
    <mergeCell ref="A423:B423"/>
    <mergeCell ref="A144:B144"/>
    <mergeCell ref="A118:B118"/>
    <mergeCell ref="A125:B125"/>
    <mergeCell ref="A112:B112"/>
    <mergeCell ref="A291:B291"/>
    <mergeCell ref="A210:C210"/>
    <mergeCell ref="A17:G17"/>
    <mergeCell ref="A18:G18"/>
    <mergeCell ref="A19:G19"/>
    <mergeCell ref="A53:H53"/>
    <mergeCell ref="A54:H54"/>
  </mergeCells>
  <phoneticPr fontId="5" type="noConversion"/>
  <pageMargins left="0.25" right="0" top="0.25" bottom="0.25" header="0" footer="0"/>
  <pageSetup paperSize="9"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2"/>
  <dimension ref="A1:I47"/>
  <sheetViews>
    <sheetView showZeros="0" zoomScale="115" workbookViewId="0">
      <selection activeCell="J29" sqref="J29"/>
    </sheetView>
  </sheetViews>
  <sheetFormatPr defaultRowHeight="12"/>
  <cols>
    <col min="1" max="1" width="53.28515625" style="59" customWidth="1"/>
    <col min="2" max="2" width="6.85546875" style="59" customWidth="1"/>
    <col min="3" max="3" width="7" style="59" customWidth="1"/>
    <col min="4" max="4" width="15.140625" style="59" customWidth="1"/>
    <col min="5" max="5" width="16" style="59" customWidth="1"/>
    <col min="6" max="6" width="15.7109375" style="59" customWidth="1"/>
    <col min="7" max="7" width="17" style="59" customWidth="1"/>
    <col min="8" max="8" width="9.140625" style="59"/>
    <col min="9" max="9" width="15.5703125" style="73" bestFit="1" customWidth="1"/>
    <col min="10" max="16384" width="9.140625" style="59"/>
  </cols>
  <sheetData>
    <row r="1" spans="1:7" ht="24.75" customHeight="1">
      <c r="A1" s="72" t="s">
        <v>202</v>
      </c>
      <c r="B1" s="162" t="s">
        <v>205</v>
      </c>
      <c r="C1" s="163"/>
      <c r="D1" s="163"/>
      <c r="E1" s="163"/>
      <c r="F1" s="58"/>
      <c r="G1" s="58"/>
    </row>
    <row r="2" spans="1:7" ht="19.5" customHeight="1">
      <c r="A2" s="206" t="s">
        <v>653</v>
      </c>
      <c r="B2" s="206"/>
      <c r="C2" s="225" t="s">
        <v>727</v>
      </c>
      <c r="D2" s="225"/>
      <c r="E2" s="225"/>
      <c r="F2" s="58"/>
      <c r="G2" s="58"/>
    </row>
    <row r="3" spans="1:7" ht="19.5" customHeight="1">
      <c r="A3" s="224" t="s">
        <v>203</v>
      </c>
      <c r="B3" s="224"/>
      <c r="C3" s="58"/>
      <c r="D3" s="58"/>
      <c r="E3" s="58"/>
      <c r="F3" s="58"/>
      <c r="G3" s="58"/>
    </row>
    <row r="4" spans="1:7" ht="19.5" customHeight="1">
      <c r="A4" s="58"/>
      <c r="B4" s="58"/>
      <c r="C4" s="58"/>
      <c r="D4" s="58"/>
      <c r="E4" s="224" t="s">
        <v>222</v>
      </c>
      <c r="F4" s="224"/>
      <c r="G4" s="58"/>
    </row>
    <row r="5" spans="1:7" ht="20.100000000000001" customHeight="1">
      <c r="A5" s="226" t="s">
        <v>726</v>
      </c>
      <c r="B5" s="224"/>
      <c r="C5" s="224"/>
      <c r="D5" s="224"/>
      <c r="E5" s="224"/>
      <c r="F5" s="224"/>
      <c r="G5" s="58"/>
    </row>
    <row r="6" spans="1:7" ht="3.75" customHeight="1">
      <c r="A6" s="58"/>
      <c r="B6" s="58"/>
      <c r="C6" s="58"/>
      <c r="D6" s="58"/>
      <c r="E6" s="58"/>
      <c r="F6" s="58"/>
      <c r="G6" s="58"/>
    </row>
    <row r="7" spans="1:7" ht="48.75" customHeight="1">
      <c r="A7" s="62" t="s">
        <v>1</v>
      </c>
      <c r="B7" s="62" t="s">
        <v>2</v>
      </c>
      <c r="C7" s="62" t="s">
        <v>261</v>
      </c>
      <c r="D7" s="62" t="s">
        <v>730</v>
      </c>
      <c r="E7" s="62" t="s">
        <v>731</v>
      </c>
      <c r="F7" s="62" t="s">
        <v>729</v>
      </c>
      <c r="G7" s="62" t="s">
        <v>728</v>
      </c>
    </row>
    <row r="8" spans="1:7" ht="18.75" customHeight="1">
      <c r="A8" s="74" t="s">
        <v>225</v>
      </c>
      <c r="B8" s="74" t="s">
        <v>190</v>
      </c>
      <c r="C8" s="74" t="s">
        <v>646</v>
      </c>
      <c r="D8" s="75">
        <f>38514183681+16627273</f>
        <v>38530810954</v>
      </c>
      <c r="E8" s="75">
        <v>37392917471</v>
      </c>
      <c r="F8" s="75">
        <v>154756746773</v>
      </c>
      <c r="G8" s="75">
        <v>145911558966</v>
      </c>
    </row>
    <row r="9" spans="1:7" ht="18.75" customHeight="1">
      <c r="A9" s="76" t="s">
        <v>226</v>
      </c>
      <c r="B9" s="76" t="s">
        <v>192</v>
      </c>
      <c r="C9" s="76"/>
      <c r="D9" s="77"/>
      <c r="E9" s="77"/>
      <c r="F9" s="77"/>
      <c r="G9" s="77"/>
    </row>
    <row r="10" spans="1:7" ht="37.5" customHeight="1">
      <c r="A10" s="78" t="s">
        <v>645</v>
      </c>
      <c r="B10" s="79" t="s">
        <v>227</v>
      </c>
      <c r="C10" s="79"/>
      <c r="D10" s="80">
        <f>+D8-D9</f>
        <v>38530810954</v>
      </c>
      <c r="E10" s="80">
        <f>+E8-E9</f>
        <v>37392917471</v>
      </c>
      <c r="F10" s="80">
        <f>+F8-F9</f>
        <v>154756746773</v>
      </c>
      <c r="G10" s="80">
        <f>+G8-G9</f>
        <v>145911558966</v>
      </c>
    </row>
    <row r="11" spans="1:7" ht="18.75" customHeight="1">
      <c r="A11" s="76" t="s">
        <v>228</v>
      </c>
      <c r="B11" s="76" t="s">
        <v>229</v>
      </c>
      <c r="C11" s="76" t="s">
        <v>647</v>
      </c>
      <c r="D11" s="77">
        <f>(26758937112+7610829459+388967655)</f>
        <v>34758734226</v>
      </c>
      <c r="E11" s="77">
        <v>29333193430</v>
      </c>
      <c r="F11" s="77">
        <v>127846210215</v>
      </c>
      <c r="G11" s="77">
        <v>115852529235</v>
      </c>
    </row>
    <row r="12" spans="1:7" ht="18.75" customHeight="1">
      <c r="A12" s="81" t="s">
        <v>230</v>
      </c>
      <c r="B12" s="81" t="s">
        <v>231</v>
      </c>
      <c r="C12" s="81"/>
      <c r="D12" s="82">
        <f>+D10-D11</f>
        <v>3772076728</v>
      </c>
      <c r="E12" s="82">
        <f>+E10-E11</f>
        <v>8059724041</v>
      </c>
      <c r="F12" s="82">
        <f>+F10-F11</f>
        <v>26910536558</v>
      </c>
      <c r="G12" s="82">
        <f>+G10-G11</f>
        <v>30059029731</v>
      </c>
    </row>
    <row r="13" spans="1:7" ht="18.75" customHeight="1">
      <c r="A13" s="76" t="s">
        <v>232</v>
      </c>
      <c r="B13" s="76" t="s">
        <v>233</v>
      </c>
      <c r="C13" s="76"/>
      <c r="D13" s="77">
        <v>2692311</v>
      </c>
      <c r="E13" s="77">
        <v>1156479161</v>
      </c>
      <c r="F13" s="77">
        <v>711090980</v>
      </c>
      <c r="G13" s="77">
        <v>2385222413</v>
      </c>
    </row>
    <row r="14" spans="1:7" ht="18.75" customHeight="1">
      <c r="A14" s="76" t="s">
        <v>234</v>
      </c>
      <c r="B14" s="76" t="s">
        <v>235</v>
      </c>
      <c r="C14" s="76"/>
      <c r="D14" s="77">
        <v>5921228470</v>
      </c>
      <c r="E14" s="77">
        <v>6611280370</v>
      </c>
      <c r="F14" s="77">
        <v>24586035900</v>
      </c>
      <c r="G14" s="77">
        <v>16246887291</v>
      </c>
    </row>
    <row r="15" spans="1:7" ht="18.75" customHeight="1">
      <c r="A15" s="76" t="s">
        <v>236</v>
      </c>
      <c r="B15" s="76" t="s">
        <v>237</v>
      </c>
      <c r="C15" s="76"/>
      <c r="D15" s="77">
        <f>+D14</f>
        <v>5921228470</v>
      </c>
      <c r="E15" s="77">
        <f>+E14</f>
        <v>6611280370</v>
      </c>
      <c r="F15" s="77">
        <f>+F14</f>
        <v>24586035900</v>
      </c>
      <c r="G15" s="77">
        <f>+G14</f>
        <v>16246887291</v>
      </c>
    </row>
    <row r="16" spans="1:7" ht="18.75" customHeight="1">
      <c r="A16" s="76" t="s">
        <v>238</v>
      </c>
      <c r="B16" s="76" t="s">
        <v>239</v>
      </c>
      <c r="C16" s="76"/>
      <c r="D16" s="77"/>
      <c r="E16" s="77"/>
      <c r="F16" s="77">
        <v>0</v>
      </c>
      <c r="G16" s="77">
        <v>0</v>
      </c>
    </row>
    <row r="17" spans="1:9" ht="18.75" customHeight="1">
      <c r="A17" s="76" t="s">
        <v>240</v>
      </c>
      <c r="B17" s="76" t="s">
        <v>241</v>
      </c>
      <c r="C17" s="76"/>
      <c r="D17" s="77">
        <f>(3303352447+1384848+320816125+154444856+151704000)</f>
        <v>3931702276</v>
      </c>
      <c r="E17" s="77">
        <v>4237004042</v>
      </c>
      <c r="F17" s="77">
        <v>13228566224</v>
      </c>
      <c r="G17" s="77">
        <v>18912002657</v>
      </c>
    </row>
    <row r="18" spans="1:9" ht="38.25" customHeight="1">
      <c r="A18" s="78" t="s">
        <v>649</v>
      </c>
      <c r="B18" s="79" t="s">
        <v>242</v>
      </c>
      <c r="C18" s="79"/>
      <c r="D18" s="80">
        <f>+D12+D13-D14-D17</f>
        <v>-6078161707</v>
      </c>
      <c r="E18" s="80">
        <f>E12+E13-E14-E16-E17</f>
        <v>-1632081210</v>
      </c>
      <c r="F18" s="80">
        <f>F12+F13-F14-F16-F17</f>
        <v>-10192974586</v>
      </c>
      <c r="G18" s="80">
        <f>G12+G13-G14-G16-G17</f>
        <v>-2714637804</v>
      </c>
    </row>
    <row r="19" spans="1:9" ht="18.75" customHeight="1">
      <c r="A19" s="76" t="s">
        <v>243</v>
      </c>
      <c r="B19" s="76" t="s">
        <v>244</v>
      </c>
      <c r="C19" s="76"/>
      <c r="D19" s="77">
        <f>68127000+8811000</f>
        <v>76938000</v>
      </c>
      <c r="E19" s="77">
        <v>758596144</v>
      </c>
      <c r="F19" s="77">
        <v>8896164864</v>
      </c>
      <c r="G19" s="77">
        <v>5100681501</v>
      </c>
    </row>
    <row r="20" spans="1:9" ht="18.75" customHeight="1">
      <c r="A20" s="76" t="s">
        <v>245</v>
      </c>
      <c r="B20" s="76" t="s">
        <v>246</v>
      </c>
      <c r="C20" s="76"/>
      <c r="D20" s="77">
        <f>28922201+73830000+2850000</f>
        <v>105602201</v>
      </c>
      <c r="E20" s="77">
        <v>1907483724</v>
      </c>
      <c r="F20" s="77">
        <v>8791011643</v>
      </c>
      <c r="G20" s="77">
        <v>5320492851</v>
      </c>
    </row>
    <row r="21" spans="1:9" ht="18.75" customHeight="1">
      <c r="A21" s="81" t="s">
        <v>247</v>
      </c>
      <c r="B21" s="81" t="s">
        <v>248</v>
      </c>
      <c r="C21" s="81"/>
      <c r="D21" s="82">
        <f>D19-D20</f>
        <v>-28664201</v>
      </c>
      <c r="E21" s="82">
        <f>E19-E20</f>
        <v>-1148887580</v>
      </c>
      <c r="F21" s="82">
        <f>F19-F20</f>
        <v>105153221</v>
      </c>
      <c r="G21" s="82">
        <f>G19-G20</f>
        <v>-219811350</v>
      </c>
    </row>
    <row r="22" spans="1:9" ht="18.75" customHeight="1">
      <c r="A22" s="76" t="s">
        <v>249</v>
      </c>
      <c r="B22" s="76" t="s">
        <v>250</v>
      </c>
      <c r="C22" s="76"/>
      <c r="D22" s="77">
        <v>0</v>
      </c>
      <c r="E22" s="77">
        <v>0</v>
      </c>
      <c r="F22" s="77">
        <v>0</v>
      </c>
      <c r="G22" s="77">
        <v>0</v>
      </c>
    </row>
    <row r="23" spans="1:9" ht="18.75" customHeight="1">
      <c r="A23" s="81" t="s">
        <v>644</v>
      </c>
      <c r="B23" s="81" t="s">
        <v>251</v>
      </c>
      <c r="C23" s="81"/>
      <c r="D23" s="82">
        <f>D18+D21</f>
        <v>-6106825908</v>
      </c>
      <c r="E23" s="82">
        <f>E18+E21</f>
        <v>-2780968790</v>
      </c>
      <c r="F23" s="82">
        <f>F18+F21</f>
        <v>-10087821365</v>
      </c>
      <c r="G23" s="82">
        <f>G18+G21</f>
        <v>-2934449154</v>
      </c>
    </row>
    <row r="24" spans="1:9" ht="18.75" customHeight="1">
      <c r="A24" s="76" t="s">
        <v>252</v>
      </c>
      <c r="B24" s="76" t="s">
        <v>253</v>
      </c>
      <c r="C24" s="76" t="s">
        <v>648</v>
      </c>
      <c r="D24" s="77"/>
      <c r="E24" s="77"/>
      <c r="F24" s="77"/>
      <c r="G24" s="77"/>
    </row>
    <row r="25" spans="1:9" ht="18.75" customHeight="1">
      <c r="A25" s="76" t="s">
        <v>254</v>
      </c>
      <c r="B25" s="76" t="s">
        <v>255</v>
      </c>
      <c r="C25" s="76"/>
      <c r="D25" s="77">
        <v>0</v>
      </c>
      <c r="E25" s="77">
        <v>0</v>
      </c>
      <c r="F25" s="77">
        <v>0</v>
      </c>
      <c r="G25" s="77">
        <v>0</v>
      </c>
    </row>
    <row r="26" spans="1:9" ht="18.75" customHeight="1">
      <c r="A26" s="81" t="s">
        <v>666</v>
      </c>
      <c r="B26" s="81" t="s">
        <v>256</v>
      </c>
      <c r="C26" s="81"/>
      <c r="D26" s="82">
        <f>D23-D24-D25</f>
        <v>-6106825908</v>
      </c>
      <c r="E26" s="82">
        <f>E23-E24-E25-1</f>
        <v>-2780968791</v>
      </c>
      <c r="F26" s="82">
        <f>F23-F24-F25</f>
        <v>-10087821365</v>
      </c>
      <c r="G26" s="82">
        <f>G23-G24-G25</f>
        <v>-2934449154</v>
      </c>
      <c r="I26" s="171"/>
    </row>
    <row r="27" spans="1:9" ht="18.75" customHeight="1">
      <c r="A27" s="76" t="s">
        <v>257</v>
      </c>
      <c r="B27" s="76" t="s">
        <v>258</v>
      </c>
      <c r="C27" s="76"/>
      <c r="D27" s="77">
        <v>0</v>
      </c>
      <c r="E27" s="77">
        <v>0</v>
      </c>
      <c r="F27" s="77">
        <v>0</v>
      </c>
      <c r="G27" s="77">
        <v>0</v>
      </c>
      <c r="I27" s="172"/>
    </row>
    <row r="28" spans="1:9" ht="18.75" customHeight="1">
      <c r="A28" s="76" t="s">
        <v>664</v>
      </c>
      <c r="B28" s="76" t="s">
        <v>259</v>
      </c>
      <c r="C28" s="76"/>
      <c r="D28" s="77">
        <v>0</v>
      </c>
      <c r="E28" s="77">
        <v>0</v>
      </c>
      <c r="F28" s="77">
        <v>0</v>
      </c>
      <c r="G28" s="77">
        <v>0</v>
      </c>
    </row>
    <row r="29" spans="1:9" ht="18.75" customHeight="1">
      <c r="A29" s="83" t="s">
        <v>665</v>
      </c>
      <c r="B29" s="83" t="s">
        <v>260</v>
      </c>
      <c r="C29" s="83"/>
      <c r="D29" s="84"/>
      <c r="E29" s="84">
        <v>4.4999999999999997E-3</v>
      </c>
      <c r="F29" s="84"/>
      <c r="G29" s="84"/>
    </row>
    <row r="31" spans="1:9" ht="18" customHeight="1">
      <c r="D31" s="73"/>
      <c r="E31" s="202" t="s">
        <v>736</v>
      </c>
      <c r="F31" s="202"/>
      <c r="G31" s="202"/>
    </row>
    <row r="32" spans="1:9" ht="18" customHeight="1">
      <c r="A32" s="203" t="s">
        <v>650</v>
      </c>
      <c r="B32" s="203"/>
      <c r="C32" s="203"/>
      <c r="D32" s="73"/>
      <c r="E32" s="203" t="s">
        <v>640</v>
      </c>
      <c r="F32" s="203"/>
      <c r="G32" s="203"/>
    </row>
    <row r="33" spans="1:6" ht="18" customHeight="1">
      <c r="D33" s="73"/>
      <c r="F33" s="73"/>
    </row>
    <row r="34" spans="1:6" ht="18" customHeight="1">
      <c r="D34" s="111"/>
      <c r="E34" s="111"/>
      <c r="F34" s="73"/>
    </row>
    <row r="35" spans="1:6">
      <c r="D35" s="111"/>
      <c r="F35" s="73"/>
    </row>
    <row r="36" spans="1:6">
      <c r="D36" s="73"/>
      <c r="E36" s="73"/>
      <c r="F36" s="111"/>
    </row>
    <row r="37" spans="1:6" ht="14.25" customHeight="1">
      <c r="A37" s="203" t="s">
        <v>701</v>
      </c>
      <c r="B37" s="203"/>
      <c r="C37" s="203"/>
      <c r="D37" s="73"/>
      <c r="E37" s="73"/>
      <c r="F37" s="111"/>
    </row>
    <row r="38" spans="1:6">
      <c r="D38" s="73"/>
      <c r="E38" s="73"/>
    </row>
    <row r="39" spans="1:6">
      <c r="D39" s="73"/>
      <c r="E39" s="73"/>
    </row>
    <row r="40" spans="1:6">
      <c r="D40" s="73"/>
      <c r="E40" s="73"/>
    </row>
    <row r="41" spans="1:6">
      <c r="D41" s="73"/>
      <c r="E41" s="73"/>
    </row>
    <row r="42" spans="1:6">
      <c r="D42" s="73"/>
      <c r="E42" s="73"/>
    </row>
    <row r="47" spans="1:6">
      <c r="D47" s="59">
        <f>+D45-D46</f>
        <v>0</v>
      </c>
    </row>
  </sheetData>
  <mergeCells count="9">
    <mergeCell ref="A2:B2"/>
    <mergeCell ref="A3:B3"/>
    <mergeCell ref="C2:E2"/>
    <mergeCell ref="A32:C32"/>
    <mergeCell ref="A37:C37"/>
    <mergeCell ref="E32:G32"/>
    <mergeCell ref="E31:G31"/>
    <mergeCell ref="E4:F4"/>
    <mergeCell ref="A5:F5"/>
  </mergeCells>
  <phoneticPr fontId="5" type="noConversion"/>
  <pageMargins left="0.74803149606299213" right="0.74803149606299213" top="0.23622047244094491" bottom="0.2362204724409449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3"/>
  <dimension ref="A1:F47"/>
  <sheetViews>
    <sheetView showZeros="0" topLeftCell="A22" workbookViewId="0">
      <selection activeCell="G29" sqref="G29"/>
    </sheetView>
  </sheetViews>
  <sheetFormatPr defaultRowHeight="12"/>
  <cols>
    <col min="1" max="1" width="50" style="59" customWidth="1"/>
    <col min="2" max="2" width="6.42578125" style="59" customWidth="1"/>
    <col min="3" max="3" width="9.140625" style="59"/>
    <col min="4" max="5" width="15.85546875" style="59" customWidth="1"/>
    <col min="6" max="6" width="14.28515625" style="73" bestFit="1" customWidth="1"/>
    <col min="7" max="7" width="9.5703125" style="59" bestFit="1" customWidth="1"/>
    <col min="8" max="16384" width="9.140625" style="59"/>
  </cols>
  <sheetData>
    <row r="1" spans="1:5" ht="20.25">
      <c r="A1" s="107" t="s">
        <v>202</v>
      </c>
      <c r="B1" s="228" t="s">
        <v>205</v>
      </c>
      <c r="C1" s="228"/>
      <c r="D1" s="228"/>
      <c r="E1" s="92"/>
    </row>
    <row r="2" spans="1:5">
      <c r="A2" s="229" t="s">
        <v>652</v>
      </c>
      <c r="B2" s="229"/>
      <c r="C2" s="108" t="s">
        <v>727</v>
      </c>
      <c r="D2" s="108"/>
      <c r="E2" s="92"/>
    </row>
    <row r="3" spans="1:5">
      <c r="A3" s="229" t="s">
        <v>203</v>
      </c>
      <c r="B3" s="229"/>
      <c r="C3" s="108"/>
      <c r="D3" s="108"/>
      <c r="E3" s="92"/>
    </row>
    <row r="4" spans="1:5">
      <c r="A4" s="92"/>
      <c r="B4" s="92"/>
      <c r="C4" s="230" t="s">
        <v>204</v>
      </c>
      <c r="D4" s="230"/>
      <c r="E4" s="92"/>
    </row>
    <row r="5" spans="1:5" ht="20.100000000000001" customHeight="1">
      <c r="A5" s="232" t="s">
        <v>738</v>
      </c>
      <c r="B5" s="230"/>
      <c r="C5" s="230"/>
      <c r="D5" s="230"/>
      <c r="E5" s="92"/>
    </row>
    <row r="6" spans="1:5">
      <c r="A6" s="92"/>
      <c r="B6" s="92"/>
      <c r="C6" s="92"/>
      <c r="D6" s="92"/>
      <c r="E6" s="92"/>
    </row>
    <row r="7" spans="1:5" ht="36">
      <c r="A7" s="93" t="s">
        <v>1</v>
      </c>
      <c r="B7" s="93" t="s">
        <v>2</v>
      </c>
      <c r="C7" s="93" t="s">
        <v>261</v>
      </c>
      <c r="D7" s="93" t="s">
        <v>739</v>
      </c>
      <c r="E7" s="93" t="s">
        <v>740</v>
      </c>
    </row>
    <row r="8" spans="1:5" ht="18.75" customHeight="1">
      <c r="A8" s="94" t="s">
        <v>667</v>
      </c>
      <c r="B8" s="85"/>
      <c r="C8" s="64"/>
      <c r="D8" s="64">
        <v>0</v>
      </c>
      <c r="E8" s="64">
        <v>0</v>
      </c>
    </row>
    <row r="9" spans="1:5" ht="18" customHeight="1">
      <c r="A9" s="96" t="s">
        <v>668</v>
      </c>
      <c r="B9" s="87" t="s">
        <v>190</v>
      </c>
      <c r="C9" s="86"/>
      <c r="D9" s="88">
        <v>154756746773</v>
      </c>
      <c r="E9" s="88">
        <v>146164398913</v>
      </c>
    </row>
    <row r="10" spans="1:5" ht="18" customHeight="1">
      <c r="A10" s="97" t="s">
        <v>669</v>
      </c>
      <c r="B10" s="89" t="s">
        <v>192</v>
      </c>
      <c r="C10" s="76"/>
      <c r="D10" s="77">
        <f>-(84423762725+4692671147-608359692)</f>
        <v>-88508074180</v>
      </c>
      <c r="E10" s="77">
        <v>-101296590643</v>
      </c>
    </row>
    <row r="11" spans="1:5" ht="18" customHeight="1">
      <c r="A11" s="97" t="s">
        <v>670</v>
      </c>
      <c r="B11" s="89" t="s">
        <v>194</v>
      </c>
      <c r="C11" s="76"/>
      <c r="D11" s="77">
        <v>-31697998700</v>
      </c>
      <c r="E11" s="77">
        <v>-24940379600</v>
      </c>
    </row>
    <row r="12" spans="1:5" ht="18" customHeight="1">
      <c r="A12" s="97" t="s">
        <v>671</v>
      </c>
      <c r="B12" s="89" t="s">
        <v>196</v>
      </c>
      <c r="C12" s="76"/>
      <c r="D12" s="77">
        <v>-24586035900</v>
      </c>
      <c r="E12" s="77">
        <v>-23362415414</v>
      </c>
    </row>
    <row r="13" spans="1:5" ht="18" customHeight="1">
      <c r="A13" s="97" t="s">
        <v>672</v>
      </c>
      <c r="B13" s="89" t="s">
        <v>198</v>
      </c>
      <c r="C13" s="76"/>
      <c r="D13" s="77"/>
      <c r="E13" s="77">
        <v>-1102585119</v>
      </c>
    </row>
    <row r="14" spans="1:5" ht="18" customHeight="1">
      <c r="A14" s="97" t="s">
        <v>673</v>
      </c>
      <c r="B14" s="89" t="s">
        <v>200</v>
      </c>
      <c r="C14" s="76"/>
      <c r="D14" s="77">
        <f>1652325300+102251261</f>
        <v>1754576561</v>
      </c>
      <c r="E14" s="77">
        <v>5057992200</v>
      </c>
    </row>
    <row r="15" spans="1:5" ht="18" customHeight="1">
      <c r="A15" s="98" t="s">
        <v>674</v>
      </c>
      <c r="B15" s="90" t="s">
        <v>262</v>
      </c>
      <c r="C15" s="83"/>
      <c r="D15" s="84">
        <f>-(2160546771-444246143)</f>
        <v>-1716300628</v>
      </c>
      <c r="E15" s="84">
        <v>-577229616</v>
      </c>
    </row>
    <row r="16" spans="1:5" ht="18.75" customHeight="1">
      <c r="A16" s="95" t="s">
        <v>675</v>
      </c>
      <c r="B16" s="91" t="s">
        <v>231</v>
      </c>
      <c r="C16" s="66"/>
      <c r="D16" s="67">
        <f>SUM(D9:D15)</f>
        <v>10002913926</v>
      </c>
      <c r="E16" s="67">
        <f>SUM(E9:E15)</f>
        <v>-56809279</v>
      </c>
    </row>
    <row r="17" spans="1:5" ht="18.75" customHeight="1">
      <c r="A17" s="95" t="s">
        <v>676</v>
      </c>
      <c r="B17" s="91"/>
      <c r="C17" s="66"/>
      <c r="D17" s="66">
        <v>0</v>
      </c>
      <c r="E17" s="66">
        <v>0</v>
      </c>
    </row>
    <row r="18" spans="1:5" ht="30" customHeight="1">
      <c r="A18" s="100" t="s">
        <v>677</v>
      </c>
      <c r="B18" s="104" t="s">
        <v>233</v>
      </c>
      <c r="C18" s="105"/>
      <c r="D18" s="106">
        <v>-34451091364</v>
      </c>
      <c r="E18" s="106">
        <v>-37726790511</v>
      </c>
    </row>
    <row r="19" spans="1:5" ht="33" customHeight="1">
      <c r="A19" s="99" t="s">
        <v>678</v>
      </c>
      <c r="B19" s="89" t="s">
        <v>235</v>
      </c>
      <c r="C19" s="76"/>
      <c r="D19" s="77">
        <v>10781616044</v>
      </c>
      <c r="E19" s="77">
        <v>3919981817</v>
      </c>
    </row>
    <row r="20" spans="1:5" ht="18" customHeight="1">
      <c r="A20" s="97" t="s">
        <v>679</v>
      </c>
      <c r="B20" s="89" t="s">
        <v>237</v>
      </c>
      <c r="C20" s="76"/>
      <c r="D20" s="77"/>
      <c r="E20" s="77">
        <v>-8200000000</v>
      </c>
    </row>
    <row r="21" spans="1:5" ht="18" customHeight="1">
      <c r="A21" s="97" t="s">
        <v>680</v>
      </c>
      <c r="B21" s="89" t="s">
        <v>239</v>
      </c>
      <c r="C21" s="76"/>
      <c r="D21" s="77">
        <v>6500000000</v>
      </c>
      <c r="E21" s="77">
        <v>20941891000</v>
      </c>
    </row>
    <row r="22" spans="1:5" ht="18" customHeight="1">
      <c r="A22" s="97" t="s">
        <v>681</v>
      </c>
      <c r="B22" s="89" t="s">
        <v>241</v>
      </c>
      <c r="C22" s="76"/>
      <c r="D22" s="77">
        <v>-3907554000</v>
      </c>
      <c r="E22" s="77">
        <v>-9925020039</v>
      </c>
    </row>
    <row r="23" spans="1:5" ht="18" customHeight="1">
      <c r="A23" s="97" t="s">
        <v>682</v>
      </c>
      <c r="B23" s="89" t="s">
        <v>263</v>
      </c>
      <c r="C23" s="76"/>
      <c r="D23" s="77"/>
      <c r="E23" s="77">
        <v>0</v>
      </c>
    </row>
    <row r="24" spans="1:5" ht="18" customHeight="1">
      <c r="A24" s="98" t="s">
        <v>683</v>
      </c>
      <c r="B24" s="90" t="s">
        <v>264</v>
      </c>
      <c r="C24" s="83"/>
      <c r="D24" s="84">
        <v>711090980</v>
      </c>
      <c r="E24" s="84">
        <v>1341153530</v>
      </c>
    </row>
    <row r="25" spans="1:5" ht="18.75" customHeight="1">
      <c r="A25" s="95" t="s">
        <v>684</v>
      </c>
      <c r="B25" s="91" t="s">
        <v>242</v>
      </c>
      <c r="C25" s="66"/>
      <c r="D25" s="67">
        <f>SUM(D18:D24)</f>
        <v>-20365938340</v>
      </c>
      <c r="E25" s="67">
        <f>SUM(E18:E24)</f>
        <v>-29648784203</v>
      </c>
    </row>
    <row r="26" spans="1:5" ht="18.75" customHeight="1">
      <c r="A26" s="95" t="s">
        <v>685</v>
      </c>
      <c r="B26" s="91"/>
      <c r="C26" s="66"/>
      <c r="D26" s="66">
        <v>0</v>
      </c>
      <c r="E26" s="66">
        <v>0</v>
      </c>
    </row>
    <row r="27" spans="1:5" ht="18.75" customHeight="1">
      <c r="A27" s="96" t="s">
        <v>686</v>
      </c>
      <c r="B27" s="87" t="s">
        <v>244</v>
      </c>
      <c r="C27" s="86"/>
      <c r="D27" s="88"/>
      <c r="E27" s="88">
        <v>0</v>
      </c>
    </row>
    <row r="28" spans="1:5" ht="33.75" customHeight="1">
      <c r="A28" s="99" t="s">
        <v>687</v>
      </c>
      <c r="B28" s="101" t="s">
        <v>246</v>
      </c>
      <c r="C28" s="102"/>
      <c r="D28" s="103"/>
      <c r="E28" s="103">
        <v>-2969294450</v>
      </c>
    </row>
    <row r="29" spans="1:5" ht="18" customHeight="1">
      <c r="A29" s="97" t="s">
        <v>688</v>
      </c>
      <c r="B29" s="89" t="s">
        <v>265</v>
      </c>
      <c r="C29" s="76"/>
      <c r="D29" s="77">
        <v>100304364010</v>
      </c>
      <c r="E29" s="77">
        <v>109665431326</v>
      </c>
    </row>
    <row r="30" spans="1:5" ht="18" customHeight="1">
      <c r="A30" s="97" t="s">
        <v>689</v>
      </c>
      <c r="B30" s="89" t="s">
        <v>266</v>
      </c>
      <c r="C30" s="76"/>
      <c r="D30" s="77">
        <v>-85551527339</v>
      </c>
      <c r="E30" s="77">
        <v>-70166116067</v>
      </c>
    </row>
    <row r="31" spans="1:5" ht="18" customHeight="1">
      <c r="A31" s="97" t="s">
        <v>690</v>
      </c>
      <c r="B31" s="89" t="s">
        <v>267</v>
      </c>
      <c r="C31" s="76"/>
      <c r="D31" s="77">
        <v>-6169738100</v>
      </c>
      <c r="E31" s="77">
        <v>-7001915065</v>
      </c>
    </row>
    <row r="32" spans="1:5" ht="18" customHeight="1">
      <c r="A32" s="98" t="s">
        <v>691</v>
      </c>
      <c r="B32" s="90" t="s">
        <v>268</v>
      </c>
      <c r="C32" s="83"/>
      <c r="D32" s="84">
        <v>0</v>
      </c>
      <c r="E32" s="84">
        <v>0</v>
      </c>
    </row>
    <row r="33" spans="1:5" ht="18.75" customHeight="1">
      <c r="A33" s="95" t="s">
        <v>692</v>
      </c>
      <c r="B33" s="91" t="s">
        <v>248</v>
      </c>
      <c r="C33" s="66"/>
      <c r="D33" s="68">
        <f>SUM(D27:D32)</f>
        <v>8583098571</v>
      </c>
      <c r="E33" s="68">
        <f>SUM(E27:E32)</f>
        <v>29528105744</v>
      </c>
    </row>
    <row r="34" spans="1:5" ht="18.75" customHeight="1">
      <c r="A34" s="95" t="s">
        <v>693</v>
      </c>
      <c r="B34" s="91" t="s">
        <v>251</v>
      </c>
      <c r="C34" s="66"/>
      <c r="D34" s="67">
        <f>+D16+D25+D33</f>
        <v>-1779925843</v>
      </c>
      <c r="E34" s="67">
        <f>+E16+E25+E33</f>
        <v>-177487738</v>
      </c>
    </row>
    <row r="35" spans="1:5" ht="18" customHeight="1">
      <c r="A35" s="96" t="s">
        <v>694</v>
      </c>
      <c r="B35" s="87" t="s">
        <v>256</v>
      </c>
      <c r="C35" s="86"/>
      <c r="D35" s="88">
        <v>4963002974</v>
      </c>
      <c r="E35" s="88">
        <v>5140490712</v>
      </c>
    </row>
    <row r="36" spans="1:5" ht="18" customHeight="1">
      <c r="A36" s="98" t="s">
        <v>695</v>
      </c>
      <c r="B36" s="90" t="s">
        <v>258</v>
      </c>
      <c r="C36" s="83"/>
      <c r="D36" s="83">
        <v>0</v>
      </c>
      <c r="E36" s="83">
        <v>0</v>
      </c>
    </row>
    <row r="37" spans="1:5" ht="18.75" customHeight="1">
      <c r="A37" s="95" t="s">
        <v>696</v>
      </c>
      <c r="B37" s="91" t="s">
        <v>260</v>
      </c>
      <c r="C37" s="66"/>
      <c r="D37" s="67">
        <f>+D34+D35</f>
        <v>3183077131</v>
      </c>
      <c r="E37" s="67">
        <f>+E34+E35</f>
        <v>4963002974</v>
      </c>
    </row>
    <row r="38" spans="1:5" ht="18.75" customHeight="1">
      <c r="A38" s="1"/>
      <c r="B38" s="1"/>
      <c r="C38" s="1"/>
      <c r="D38" s="231" t="s">
        <v>736</v>
      </c>
      <c r="E38" s="231"/>
    </row>
    <row r="39" spans="1:5" ht="18.75" customHeight="1">
      <c r="A39" s="227" t="s">
        <v>650</v>
      </c>
      <c r="B39" s="227"/>
      <c r="C39" s="227"/>
      <c r="D39" s="227" t="s">
        <v>640</v>
      </c>
      <c r="E39" s="227"/>
    </row>
    <row r="40" spans="1:5">
      <c r="A40" s="1"/>
      <c r="B40" s="1"/>
      <c r="C40" s="1"/>
      <c r="D40" s="1"/>
      <c r="E40" s="1"/>
    </row>
    <row r="41" spans="1:5" ht="3.75" customHeight="1">
      <c r="A41" s="1"/>
      <c r="B41" s="1"/>
      <c r="C41" s="1"/>
      <c r="D41" s="1"/>
      <c r="E41" s="1"/>
    </row>
    <row r="42" spans="1:5">
      <c r="A42" s="1"/>
      <c r="B42" s="1"/>
      <c r="C42" s="1"/>
      <c r="D42" s="169"/>
      <c r="E42" s="1"/>
    </row>
    <row r="43" spans="1:5">
      <c r="A43" s="1"/>
      <c r="B43" s="1"/>
      <c r="C43" s="1"/>
      <c r="D43" s="170"/>
      <c r="E43" s="1"/>
    </row>
    <row r="44" spans="1:5">
      <c r="A44" s="1"/>
      <c r="B44" s="1"/>
      <c r="C44" s="1"/>
      <c r="D44" s="1"/>
      <c r="E44" s="1"/>
    </row>
    <row r="45" spans="1:5">
      <c r="A45" s="1"/>
      <c r="B45" s="1"/>
      <c r="C45" s="1"/>
      <c r="D45" s="1"/>
      <c r="E45" s="1"/>
    </row>
    <row r="46" spans="1:5" ht="16.5" customHeight="1">
      <c r="A46" s="227" t="s">
        <v>702</v>
      </c>
      <c r="B46" s="227"/>
      <c r="C46" s="227"/>
      <c r="D46" s="1"/>
      <c r="E46" s="1"/>
    </row>
    <row r="47" spans="1:5">
      <c r="A47" s="1"/>
      <c r="B47" s="1"/>
      <c r="C47" s="1"/>
      <c r="D47" s="1"/>
      <c r="E47" s="1"/>
    </row>
  </sheetData>
  <mergeCells count="9">
    <mergeCell ref="A46:C46"/>
    <mergeCell ref="B1:D1"/>
    <mergeCell ref="A2:B2"/>
    <mergeCell ref="A3:B3"/>
    <mergeCell ref="C4:D4"/>
    <mergeCell ref="D39:E39"/>
    <mergeCell ref="D38:E38"/>
    <mergeCell ref="A39:C39"/>
    <mergeCell ref="A5:D5"/>
  </mergeCells>
  <phoneticPr fontId="5" type="noConversion"/>
  <pageMargins left="0.5" right="0.25" top="0.25" bottom="0.25" header="0" footer="0"/>
  <pageSetup paperSize="9" orientation="portrait"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tlXXDPXsf52/XZ38HnWeNfdA53U=</DigestValue>
    </Reference>
    <Reference URI="#idOfficeObject" Type="http://www.w3.org/2000/09/xmldsig#Object">
      <DigestMethod Algorithm="http://www.w3.org/2000/09/xmldsig#sha1"/>
      <DigestValue>7KESuwTtE83fAKqH80lK4KPNPjo=</DigestValue>
    </Reference>
  </SignedInfo>
  <SignatureValue>
    3kTLhhe5ZwQORA7J9eFCW6GRZ/7H1W4wFeVuLCGXKdYCKbE8Jkpmx8ECnFG5IkFE5XqFv3qA
    ivdqFeRSXxZX47ZxZciaVA6lz033BGETJyjJ93vKBKhWUetjW7/O0JRC3Ad577JqwQa31Ym6
    RMLSVAmRJeKpJjaeITBSJXw0WCI=
  </SignatureValue>
  <KeyInfo>
    <KeyValue>
      <RSAKeyValue>
        <Modulus>
            8lQb/mlIIJy9OLGWwAZKIpLtOgpBBEV/dkp0CPWcCdTYOAC9nS1K3OxoZ2pDuDwKzvFqj2YX
            IRG7m7fYxs0r7y8ApGWocBp4yB8BkqUbkGfje733QsR2DuiYZZZyVuX3BwgpPokaGc7dHzn4
            lvEuC6ZAbUsuUTwzWwS4th+S0FU=
          </Modulus>
        <Exponent>AQAB</Exponent>
      </RSAKeyValue>
    </KeyValue>
    <X509Data>
      <X509Certificate>
          MIIGEjCCA/qgAwIBAgIQVAHS4o12k9HZqgj6C1SWMDANBgkqhkiG9w0BAQUFADBpMQswCQYD
          VQQGEwJWTjETMBEGA1UEChMKVk5QVCBHcm91cDEeMBwGA1UECxMVVk5QVC1DQSBUcnVzdCBO
          ZXR3b3JrMSUwIwYDVQQDExxWTlBUIENlcnRpZmljYXRpb24gQXV0aG9yaXR5MB4XDTExMDgz
          MTA4NDMyNFoXDTE1MDMwMjA4NDMyNFowgdQxCzAJBgNVBAYTAlZOMRQwEgYDVQQIDAtUaMOh
          aSBCw6xuaDEXMBUGA1UEBwwOVFAuVGjDoWkgQsOsbmgxKDAmBgNVBAoMH0PDlE5HIFRZIEPh
          u5QgUEjhuqZOIEhPw4BORyBIw4AxITAfBgNVBAsMGFThu5QgQ0jhu6hDIEjDgE5IIENIw41O
          SDERMA8GA1UEDAwIVGjGsCBrw70xFjAUBgNVBAMMDUzDiiBWxIJOIFNJTkgxHjAcBgoJkiaJ
          k/IsZAEBDA5DTU5EOjE1MTIxOTkzODCBnzANBgkqhkiG9w0BAQEFAAOBjQAwgYkCgYEA8lQb
          /mlIIJy9OLGWwAZKIpLtOgpBBEV/dkp0CPWcCdTYOAC9nS1K3OxoZ2pDuDwKzvFqj2YXIRG7
          m7fYxs0r7y8ApGWocBp4yB8BkqUbkGfje733QsR2DuiYZZZyVuX3BwgpPokaGc7dHzn4lvEu
          C6ZAbUsuUTwzWwS4th+S0FUCAwEAAaOCAcwwggHIMHAGCCsGAQUFBwEBBGQwYjAyBggrBgEF
          BQcwAoYmaHR0cDovL3B1Yi52bnB0LWNhLnZuL2NlcnRzL3ZucHRjYS5jZXIwLAYIKwYBBQUH
          MAGGIGh0dHA6Ly9vY3NwLnZucHQtY2Eudm4vcmVzcG9uZGVyMB0GA1UdDgQWBBQ/tb13AeLI
          D33aSJk1avScZbHV7DAMBgNVHRMBAf8EAjAAMB8GA1UdIwQYMBaAFAZpwNXVAooVjUZ96Xzi
          aApVrGqvMHYGA1UdIARvMG0wNAYJKwYBBAGB+joDMCcwJQYIKwYBBQUHAgEWGWh0dHA6Ly9w
          dWIudm5wdC1jYS52bi9ycGEwNQYLKwYBBAGB+joDAQIwJjAkBggrBgEFBQcCAjAYHhYAUwBJ
          AEQALQBQADEALgAwAC0AMQB5MDEGA1UdHwQqMCgwJqAkoCKGIGh0dHA6Ly9jcmwudm5wdC1j
          YS52bi92bnB0Y2EuY3JsMA4GA1UdDwEB/wQEAwIE8DApBgNVHSUEIjAgBggrBgEFBQcDAgYI
          KwYBBQUHAwQGCisGAQQBgjcKAwwwIAYDVR0RBBkwF4EVc2luaGhvYW5naGFAZ21haWwuY29t
          MA0GCSqGSIb3DQEBBQUAA4ICAQARd0cLN21uA3GoPvsaHKtyCSPSYYD6TqxqUmnruJ0V9K0e
          kOHXyaxZLu3RhcPjvaOwPRR6dcxA2tDqE3PZ/BioTc2s2dNzWv2TaPSYcLZ/F/CfQULLBo/h
          55ZCgcRO6ow4L37jotPCE3aTRxXcvmT2bSNOxXu57OMHq3BC/mAR2TWZZYE3k+pZWtVSMmUe
          JR+14EnXhY7MoHEgjCT8w+hJAHFRFthQzw8nMUKs3Zf232UBKlMgSwwlfch+TcBvDAxmkRnS
          rkGhgcsp5GCoxtKmOuB5BitQH+J42EpdmPbEeNz6tCfxqTsR/W2RZtLKJlSQLD5rHWbt8A5L
          QqZErq8hP22wOvNyKXqQDex5ijLhVVMBmOxLnbbOtUdMeaJGkPDvQCzvFLqJfzUe45+HWCdI
          fZ0j9Ss5eDxNHQAkrl4y776v0LSKMLo4dKW7pexMHmzhrBtaA0PgL3Wqq/ltmzj66dTkx/jA
          VO6F29y6iOrdD1Q+MPJLO7NwmDmDITotdrtj9QJfN7ULYW6y2SYsCdrwWP5zywv7AEpojrSV
          M9R14moVVfOZLufg+wNORhkLhNeEGPJop4bIzz9s7hMck29bW5zqz+5c5jBl0E96jgk6tkjZ
          4RmywoF+5VH5MOcG6SmwjlDrW9f/DwoGNYIoZpVBchYQ042cGFI12BEmBsZjOg==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jpBS4i7A5CpRhnv62esgV/ZXOVM=</DigestValue>
      </Reference>
      <Reference URI="/xl/calcChain.xml?ContentType=application/vnd.openxmlformats-officedocument.spreadsheetml.calcChain+xml">
        <DigestMethod Algorithm="http://www.w3.org/2000/09/xmldsig#sha1"/>
        <DigestValue>NoiA6nS/AeOsKhvBMCSKhv/TH88=</DigestValue>
      </Reference>
      <Reference URI="/xl/externalLinks/externalLink1.xml?ContentType=application/vnd.openxmlformats-officedocument.spreadsheetml.externalLink+xml">
        <DigestMethod Algorithm="http://www.w3.org/2000/09/xmldsig#sha1"/>
        <DigestValue>IBJVwI4gaIHVldfqpWuPFbxXI5U=</DigestValue>
      </Reference>
      <Reference URI="/xl/externalLinks/externalLink2.xml?ContentType=application/vnd.openxmlformats-officedocument.spreadsheetml.externalLink+xml">
        <DigestMethod Algorithm="http://www.w3.org/2000/09/xmldsig#sha1"/>
        <DigestValue>izAY1eHeEzKHOBUpj+FVGrDAZbQ=</DigestValue>
      </Reference>
      <Reference URI="/xl/externalLinks/externalLink3.xml?ContentType=application/vnd.openxmlformats-officedocument.spreadsheetml.externalLink+xml">
        <DigestMethod Algorithm="http://www.w3.org/2000/09/xmldsig#sha1"/>
        <DigestValue>ovdVVHSrrezSFqU/Y7Ar4DQfYy0=</DigestValue>
      </Reference>
      <Reference URI="/xl/externalLinks/externalLink4.xml?ContentType=application/vnd.openxmlformats-officedocument.spreadsheetml.externalLink+xml">
        <DigestMethod Algorithm="http://www.w3.org/2000/09/xmldsig#sha1"/>
        <DigestValue>ydVGe0xsOaiFntc9NPrlrfI0B9o=</DigestValue>
      </Reference>
      <Reference URI="/xl/externalLinks/externalLink5.xml?ContentType=application/vnd.openxmlformats-officedocument.spreadsheetml.externalLink+xml">
        <DigestMethod Algorithm="http://www.w3.org/2000/09/xmldsig#sha1"/>
        <DigestValue>ZJnCdJn27rUZRtr8PtUgiqTEbWg=</DigestValue>
      </Reference>
      <Reference URI="/xl/externalLinks/externalLink6.xml?ContentType=application/vnd.openxmlformats-officedocument.spreadsheetml.externalLink+xml">
        <DigestMethod Algorithm="http://www.w3.org/2000/09/xmldsig#sha1"/>
        <DigestValue>Xsiqsc3AyKICyMI4v6uTVyW05Jw=</DigestValue>
      </Reference>
      <Reference URI="/xl/externalLinks/externalLink7.xml?ContentType=application/vnd.openxmlformats-officedocument.spreadsheetml.externalLink+xml">
        <DigestMethod Algorithm="http://www.w3.org/2000/09/xmldsig#sha1"/>
        <DigestValue>XYRM8QMBz6/LH0qWKbomDF1etGA=</DigestValue>
      </Reference>
      <Reference URI="/xl/externalLinks/externalLink8.xml?ContentType=application/vnd.openxmlformats-officedocument.spreadsheetml.externalLink+xml">
        <DigestMethod Algorithm="http://www.w3.org/2000/09/xmldsig#sha1"/>
        <DigestValue>oeM8+LRtB/mPzoeJrxnrSwhj/Qs=</DigestValue>
      </Reference>
      <Reference URI="/xl/printerSettings/printerSettings1.bin?ContentType=application/vnd.openxmlformats-officedocument.spreadsheetml.printerSettings">
        <DigestMethod Algorithm="http://www.w3.org/2000/09/xmldsig#sha1"/>
        <DigestValue>VFL4UOuVftDdO0o00VLahZ8Z4gU=</DigestValue>
      </Reference>
      <Reference URI="/xl/printerSettings/printerSettings2.bin?ContentType=application/vnd.openxmlformats-officedocument.spreadsheetml.printerSettings">
        <DigestMethod Algorithm="http://www.w3.org/2000/09/xmldsig#sha1"/>
        <DigestValue>7qClxY1KtJ3EXmEiRttqesnuSwc=</DigestValue>
      </Reference>
      <Reference URI="/xl/printerSettings/printerSettings3.bin?ContentType=application/vnd.openxmlformats-officedocument.spreadsheetml.printerSettings">
        <DigestMethod Algorithm="http://www.w3.org/2000/09/xmldsig#sha1"/>
        <DigestValue>VFL4UOuVftDdO0o00VLahZ8Z4gU=</DigestValue>
      </Reference>
      <Reference URI="/xl/printerSettings/printerSettings4.bin?ContentType=application/vnd.openxmlformats-officedocument.spreadsheetml.printerSettings">
        <DigestMethod Algorithm="http://www.w3.org/2000/09/xmldsig#sha1"/>
        <DigestValue>2grjhNjNJuIwVFq8fXYE5NAO+jQ=</DigestValue>
      </Reference>
      <Reference URI="/xl/printerSettings/printerSettings5.bin?ContentType=application/vnd.openxmlformats-officedocument.spreadsheetml.printerSettings">
        <DigestMethod Algorithm="http://www.w3.org/2000/09/xmldsig#sha1"/>
        <DigestValue>VFL4UOuVftDdO0o00VLahZ8Z4gU=</DigestValue>
      </Reference>
      <Reference URI="/xl/sharedStrings.xml?ContentType=application/vnd.openxmlformats-officedocument.spreadsheetml.sharedStrings+xml">
        <DigestMethod Algorithm="http://www.w3.org/2000/09/xmldsig#sha1"/>
        <DigestValue>t4Jx9ZrM64tsdAl/1ZzBGqALeRM=</DigestValue>
      </Reference>
      <Reference URI="/xl/styles.xml?ContentType=application/vnd.openxmlformats-officedocument.spreadsheetml.styles+xml">
        <DigestMethod Algorithm="http://www.w3.org/2000/09/xmldsig#sha1"/>
        <DigestValue>Y7wecXKDB0PI/9SvNuu8W2cNER0=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0rUceHBoQO+ekRNkBfvWIwtiUv4=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Z+zRE5CvvHjjCJdCLd1JGvhMLoQ=</DigestValue>
      </Reference>
      <Reference URI="/xl/worksheets/sheet2.xml?ContentType=application/vnd.openxmlformats-officedocument.spreadsheetml.worksheet+xml">
        <DigestMethod Algorithm="http://www.w3.org/2000/09/xmldsig#sha1"/>
        <DigestValue>nICZFpbEb4AQ7wVOhAjeGXxBP5Y=</DigestValue>
      </Reference>
      <Reference URI="/xl/worksheets/sheet3.xml?ContentType=application/vnd.openxmlformats-officedocument.spreadsheetml.worksheet+xml">
        <DigestMethod Algorithm="http://www.w3.org/2000/09/xmldsig#sha1"/>
        <DigestValue>2GHQPP+RkFCeu5qklCjoG/AQ9oY=</DigestValue>
      </Reference>
      <Reference URI="/xl/worksheets/sheet4.xml?ContentType=application/vnd.openxmlformats-officedocument.spreadsheetml.worksheet+xml">
        <DigestMethod Algorithm="http://www.w3.org/2000/09/xmldsig#sha1"/>
        <DigestValue>GyiqA7tZv1jHskaGAUa+s4aM+9Q=</DigestValue>
      </Reference>
      <Reference URI="/xl/worksheets/sheet5.xml?ContentType=application/vnd.openxmlformats-officedocument.spreadsheetml.worksheet+xml">
        <DigestMethod Algorithm="http://www.w3.org/2000/09/xmldsig#sha1"/>
        <DigestValue>NL3IXY6sw5Ji99Y8uZRM1HvXM5k=</DigestValue>
      </Reference>
    </Manifest>
    <SignatureProperties>
      <SignatureProperty Id="idSignatureTime" Target="#idPackageSignature">
        <mdssi:SignatureTime>
          <mdssi:Format>YYYY-MM-DDThh:mm:ssTZD</mdssi:Format>
          <mdssi:Value>2013-01-26T01:01:06Z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Bìa</vt:lpstr>
      <vt:lpstr>DN - BẢNG CÂN ĐỐI KẾ TOÁN</vt:lpstr>
      <vt:lpstr>Thuyết Minh</vt:lpstr>
      <vt:lpstr>DN-Báo cáo kết quả SXKD</vt:lpstr>
      <vt:lpstr>DN - Báo cáo LCTT</vt:lpstr>
      <vt:lpstr>'DN - BẢNG CÂN ĐỐI KẾ TOÁN'!Print_Area</vt:lpstr>
      <vt:lpstr>'DN - BẢNG CÂN ĐỐI KẾ TOÁN'!Print_Titles</vt:lpstr>
      <vt:lpstr>'DN-Báo cáo kết quả SXKD'!Print_Titles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thangpn</cp:lastModifiedBy>
  <cp:lastPrinted>2013-01-24T01:16:03Z</cp:lastPrinted>
  <dcterms:created xsi:type="dcterms:W3CDTF">2011-01-11T01:32:30Z</dcterms:created>
  <dcterms:modified xsi:type="dcterms:W3CDTF">2013-01-24T09:13:16Z</dcterms:modified>
</cp:coreProperties>
</file>