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_xmlsignatures/sig4.xml" ContentType="application/vnd.openxmlformats-package.digital-signature-xmlsignature+xml"/>
  <Override PartName="/xl/sharedStrings.xml" ContentType="application/vnd.openxmlformats-officedocument.spreadsheetml.sharedStrings+xml"/>
  <Override PartName="/_xmlsignatures/sig2.xml" ContentType="application/vnd.openxmlformats-package.digital-signature-xmlsignature+xml"/>
  <Override PartName="/_xmlsignatures/sig3.xml" ContentType="application/vnd.openxmlformats-package.digital-signature-xmlsignature+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7680" windowHeight="9075" activeTab="2"/>
  </bookViews>
  <sheets>
    <sheet name="CDKT" sheetId="4" r:id="rId1"/>
    <sheet name="LCTTgt" sheetId="20" r:id="rId2"/>
    <sheet name="KQKD" sheetId="5" r:id="rId3"/>
    <sheet name="TM Q4" sheetId="22" r:id="rId4"/>
    <sheet name="TSCD" sheetId="23" r:id="rId5"/>
  </sheets>
  <externalReferences>
    <externalReference r:id="rId6"/>
    <externalReference r:id="rId7"/>
    <externalReference r:id="rId8"/>
    <externalReference r:id="rId9"/>
    <externalReference r:id="rId10"/>
    <externalReference r:id="rId11"/>
  </externalReferences>
  <definedNames>
    <definedName name="Address">#REF!</definedName>
    <definedName name="AS2DocOpenMode" hidden="1">"AS2DocumentEdit"</definedName>
    <definedName name="AS2HasNoAutoHeaderFooter">"OFF"</definedName>
    <definedName name="CAN_DOI_TAI_KHOAN">#REF!</definedName>
    <definedName name="CF_AccruedExpenses">#REF!</definedName>
    <definedName name="CF_Cash">#REF!</definedName>
    <definedName name="CF_CurrentLTDebit">#REF!</definedName>
    <definedName name="CF_DeferredTax">#REF!</definedName>
    <definedName name="CF_Dividends">#REF!</definedName>
    <definedName name="CF_Intangibles">#REF!</definedName>
    <definedName name="CF_Inventories">#REF!</definedName>
    <definedName name="CF_Investments">#REF!</definedName>
    <definedName name="CF_LTDebt">#REF!</definedName>
    <definedName name="CF_NetIncome">#REF!</definedName>
    <definedName name="CF_Payables">#REF!</definedName>
    <definedName name="CF_PrepaidExpenses">#REF!</definedName>
    <definedName name="CF_Property">#REF!</definedName>
    <definedName name="CF_Receivables">#REF!</definedName>
    <definedName name="CF_Shares">#REF!</definedName>
    <definedName name="CF_Taxation">#REF!</definedName>
    <definedName name="CHI_TIET_CAC_TAI_KHOAN">#REF!</definedName>
    <definedName name="Chiphiphtra">'[1]Thu #'!#REF!</definedName>
    <definedName name="City">#REF!</definedName>
    <definedName name="Code" hidden="1">#REF!</definedName>
    <definedName name="Company">#REF!</definedName>
    <definedName name="Country">#REF!</definedName>
    <definedName name="_xlnm.Criteria">#REF!</definedName>
    <definedName name="cy_net_income" localSheetId="2">KQKD!#REF!</definedName>
    <definedName name="cy_ret_earn_beg" localSheetId="2">KQKD!#REF!</definedName>
    <definedName name="cy_retained_earnings" localSheetId="2">KQKD!#REF!</definedName>
    <definedName name="cy_retained_earnings" localSheetId="1">[2]IS1!#REF!</definedName>
    <definedName name="cy_retained_earnings">'[3]Income Statement1'!#REF!</definedName>
    <definedName name="cy_share_equity">#REF!</definedName>
    <definedName name="data1" hidden="1">#REF!</definedName>
    <definedName name="data2" hidden="1">#REF!</definedName>
    <definedName name="data3" hidden="1">#REF!</definedName>
    <definedName name="_xlnm.Database">#REF!</definedName>
    <definedName name="Discount" hidden="1">#REF!</definedName>
    <definedName name="display_area_2" hidden="1">#REF!</definedName>
    <definedName name="Email">#REF!</definedName>
    <definedName name="_xlnm.Extract">#REF!</definedName>
    <definedName name="F">[4]CD2000!$D$3,[4]CD2000!$D$1:$D$65536</definedName>
    <definedName name="Fax">#REF!</definedName>
    <definedName name="FCode" hidden="1">#REF!</definedName>
    <definedName name="HiddenRows" hidden="1">#REF!</definedName>
    <definedName name="khoi_lien_ket">#REF!</definedName>
    <definedName name="KIEUHOST">#REF!</definedName>
    <definedName name="KIEUVT">#REF!</definedName>
    <definedName name="Masoco">#REF!</definedName>
    <definedName name="Masono">#REF!</definedName>
    <definedName name="Name">#REF!</definedName>
    <definedName name="OrderTable" hidden="1">#REF!</definedName>
    <definedName name="Phainop">'[1]Thu #'!#REF!</definedName>
    <definedName name="Phaitra">'[1]Phai tra'!$G$5:$H$5</definedName>
    <definedName name="Phone">#REF!</definedName>
    <definedName name="_xlnm.Print_Titles">#N/A</definedName>
    <definedName name="ProdForm" hidden="1">#REF!</definedName>
    <definedName name="Product" hidden="1">#REF!</definedName>
    <definedName name="py_net_income" localSheetId="2">KQKD!#REF!</definedName>
    <definedName name="py_ret_earn_beg" localSheetId="2">KQKD!#REF!</definedName>
    <definedName name="py_retained_earnings" localSheetId="2">KQKD!#REF!</definedName>
    <definedName name="py_retained_earnings" localSheetId="1">[2]IS1!#REF!</definedName>
    <definedName name="py_retained_earnings">'[3]Income Statement1'!#REF!</definedName>
    <definedName name="py_share_equity">#REF!</definedName>
    <definedName name="RCArea" hidden="1">#REF!</definedName>
    <definedName name="Sè_CT">#REF!</definedName>
    <definedName name="sort">#REF!</definedName>
    <definedName name="Sotien">#REF!</definedName>
    <definedName name="SpecialPrice" hidden="1">#REF!</definedName>
    <definedName name="State">#REF!</definedName>
    <definedName name="tbl_ProdInfo" hidden="1">#REF!</definedName>
    <definedName name="TENHOST">#REF!</definedName>
    <definedName name="TENVT">#REF!</definedName>
    <definedName name="TextRefCopy1">'[5]5441'!#REF!</definedName>
    <definedName name="TextRefCopyRangeCount" hidden="1">1</definedName>
    <definedName name="Thue">'[1]Thu #'!#REF!</definedName>
    <definedName name="TienUSD">[6]Dulieu!$K$1:$K$65536</definedName>
    <definedName name="TKco">#REF!</definedName>
    <definedName name="TKno">#REF!</definedName>
    <definedName name="Tsthieu">'[1]Thu #'!#REF!</definedName>
    <definedName name="Tsthua">'[1]Thu #'!#REF!</definedName>
    <definedName name="XREF_COLUMN_1" hidden="1">#REF!</definedName>
    <definedName name="XRefActiveRow" hidden="1">#REF!</definedName>
    <definedName name="XRefColumns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RangeCount" hidden="1">3</definedName>
    <definedName name="Zip">#REF!</definedName>
  </definedNames>
  <calcPr calcId="124519"/>
</workbook>
</file>

<file path=xl/calcChain.xml><?xml version="1.0" encoding="utf-8"?>
<calcChain xmlns="http://schemas.openxmlformats.org/spreadsheetml/2006/main">
  <c r="H20" i="20"/>
  <c r="H29" s="1"/>
  <c r="H49" s="1"/>
  <c r="H52" s="1"/>
  <c r="C443" i="22"/>
  <c r="C485"/>
  <c r="G48" i="20"/>
  <c r="E376" i="22"/>
  <c r="E360"/>
  <c r="E328"/>
  <c r="C55"/>
  <c r="C24"/>
  <c r="C25"/>
  <c r="C12"/>
  <c r="E42" i="4"/>
  <c r="C13" i="23"/>
  <c r="H12"/>
  <c r="C22"/>
  <c r="C14" i="22"/>
  <c r="C13" s="1"/>
  <c r="C27" s="1"/>
  <c r="C17"/>
  <c r="F50" i="20"/>
  <c r="F52"/>
  <c r="F20"/>
  <c r="F29"/>
  <c r="F39"/>
  <c r="F48"/>
  <c r="H39"/>
  <c r="F11" i="5"/>
  <c r="F13" s="1"/>
  <c r="F19" s="1"/>
  <c r="F23" s="1"/>
  <c r="F26" s="1"/>
  <c r="E19" i="4"/>
  <c r="E48" i="20"/>
  <c r="H22" i="5"/>
  <c r="H11"/>
  <c r="H13" s="1"/>
  <c r="H19" s="1"/>
  <c r="H23" s="1"/>
  <c r="H26" s="1"/>
  <c r="C427" i="22"/>
  <c r="C374"/>
  <c r="C384" s="1"/>
  <c r="C122"/>
  <c r="E15" i="4"/>
  <c r="E31"/>
  <c r="E35"/>
  <c r="E65"/>
  <c r="H20" i="23"/>
  <c r="E358" i="22"/>
  <c r="E367" s="1"/>
  <c r="H17" i="23"/>
  <c r="C400" i="22"/>
  <c r="E22" i="23"/>
  <c r="H22" s="1"/>
  <c r="F22"/>
  <c r="G22"/>
  <c r="H6"/>
  <c r="H7"/>
  <c r="H8"/>
  <c r="H9"/>
  <c r="H10"/>
  <c r="H11"/>
  <c r="D13"/>
  <c r="F13"/>
  <c r="F26"/>
  <c r="G13"/>
  <c r="H16"/>
  <c r="H18"/>
  <c r="H19"/>
  <c r="D22"/>
  <c r="C25"/>
  <c r="D25"/>
  <c r="E25"/>
  <c r="H25" s="1"/>
  <c r="F25"/>
  <c r="G25"/>
  <c r="F50" i="4"/>
  <c r="E12" i="22"/>
  <c r="E14"/>
  <c r="E17"/>
  <c r="E24"/>
  <c r="F15" i="4"/>
  <c r="E36" i="22"/>
  <c r="C39"/>
  <c r="E39"/>
  <c r="C50"/>
  <c r="E50"/>
  <c r="E56"/>
  <c r="E55" s="1"/>
  <c r="E62" s="1"/>
  <c r="E68"/>
  <c r="C72"/>
  <c r="E72"/>
  <c r="C79"/>
  <c r="E79"/>
  <c r="E80"/>
  <c r="C90"/>
  <c r="E90"/>
  <c r="E91" s="1"/>
  <c r="C95"/>
  <c r="C100" s="1"/>
  <c r="E95"/>
  <c r="C97"/>
  <c r="E97"/>
  <c r="E100" s="1"/>
  <c r="E122"/>
  <c r="C128"/>
  <c r="E128"/>
  <c r="E135" s="1"/>
  <c r="C135"/>
  <c r="F65" i="4"/>
  <c r="C146" i="22"/>
  <c r="E146"/>
  <c r="C157"/>
  <c r="E157"/>
  <c r="C164"/>
  <c r="C170" s="1"/>
  <c r="E164"/>
  <c r="E170" s="1"/>
  <c r="D170"/>
  <c r="E177"/>
  <c r="E179"/>
  <c r="C185"/>
  <c r="E192"/>
  <c r="C199"/>
  <c r="E199"/>
  <c r="E235"/>
  <c r="E236"/>
  <c r="C246"/>
  <c r="E246"/>
  <c r="C256"/>
  <c r="E256"/>
  <c r="C264"/>
  <c r="E264"/>
  <c r="C272"/>
  <c r="C276"/>
  <c r="E272"/>
  <c r="E276"/>
  <c r="C286"/>
  <c r="E286"/>
  <c r="E297"/>
  <c r="C307"/>
  <c r="E307"/>
  <c r="C318"/>
  <c r="E318"/>
  <c r="E326"/>
  <c r="E336" s="1"/>
  <c r="C351"/>
  <c r="E351"/>
  <c r="C359"/>
  <c r="C364"/>
  <c r="C365"/>
  <c r="E374"/>
  <c r="E384"/>
  <c r="E400"/>
  <c r="C413"/>
  <c r="E413"/>
  <c r="E427"/>
  <c r="E443"/>
  <c r="C454"/>
  <c r="E454"/>
  <c r="C468"/>
  <c r="E468"/>
  <c r="C492"/>
  <c r="E492"/>
  <c r="C505"/>
  <c r="E505"/>
  <c r="C516"/>
  <c r="C531"/>
  <c r="E531"/>
  <c r="C543"/>
  <c r="E543"/>
  <c r="C553"/>
  <c r="E553"/>
  <c r="F16" i="5"/>
  <c r="F22"/>
  <c r="F19" i="4"/>
  <c r="F23"/>
  <c r="F31"/>
  <c r="F35"/>
  <c r="F13" s="1"/>
  <c r="F49"/>
  <c r="F83"/>
  <c r="F95"/>
  <c r="F81"/>
  <c r="F107"/>
  <c r="F105"/>
  <c r="C297" i="22"/>
  <c r="E13" i="23"/>
  <c r="E26" s="1"/>
  <c r="H26" s="1"/>
  <c r="D26"/>
  <c r="H13"/>
  <c r="H21"/>
  <c r="G26"/>
  <c r="E13" i="22"/>
  <c r="E27"/>
  <c r="H48" i="20"/>
  <c r="C26" i="23"/>
  <c r="F41" i="4"/>
  <c r="F76" s="1"/>
  <c r="E50"/>
  <c r="E39" i="20"/>
  <c r="G39"/>
  <c r="E185" i="22"/>
  <c r="C326"/>
  <c r="C336"/>
  <c r="C236"/>
  <c r="G26" i="5"/>
  <c r="C358" i="22"/>
  <c r="C367"/>
  <c r="C62"/>
  <c r="E107" i="4"/>
  <c r="E105" s="1"/>
  <c r="E125" s="1"/>
  <c r="E83"/>
  <c r="E81" s="1"/>
  <c r="E23"/>
  <c r="E13"/>
  <c r="E49"/>
  <c r="E41" s="1"/>
  <c r="E76" s="1"/>
  <c r="E129" s="1"/>
  <c r="E187" i="22"/>
  <c r="C475"/>
  <c r="E20" i="20"/>
  <c r="E29"/>
  <c r="E49" s="1"/>
  <c r="E52" s="1"/>
  <c r="G20"/>
  <c r="G29"/>
  <c r="G49" s="1"/>
  <c r="G52" s="1"/>
  <c r="F125" i="4"/>
</calcChain>
</file>

<file path=xl/comments1.xml><?xml version="1.0" encoding="utf-8"?>
<comments xmlns="http://schemas.openxmlformats.org/spreadsheetml/2006/main">
  <authors>
    <author>VNN.R9</author>
  </authors>
  <commentList>
    <comment ref="B28" authorId="0">
      <text>
        <r>
          <rPr>
            <b/>
            <sz val="8"/>
            <color indexed="81"/>
            <rFont val="Tahoma"/>
            <family val="2"/>
            <charset val="163"/>
          </rPr>
          <t>VNN.R9:</t>
        </r>
        <r>
          <rPr>
            <sz val="8"/>
            <color indexed="81"/>
            <rFont val="Tahoma"/>
            <family val="2"/>
            <charset val="163"/>
          </rPr>
          <t xml:space="preserve">
No TK 138 va no Tk 338</t>
        </r>
      </text>
    </comment>
  </commentList>
</comments>
</file>

<file path=xl/sharedStrings.xml><?xml version="1.0" encoding="utf-8"?>
<sst xmlns="http://schemas.openxmlformats.org/spreadsheetml/2006/main" count="966" uniqueCount="566">
  <si>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</si>
  <si>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Giám đốc Công ty</t>
  </si>
  <si>
    <t>A-</t>
  </si>
  <si>
    <t>I-</t>
  </si>
  <si>
    <t>1.</t>
  </si>
  <si>
    <t>2.</t>
  </si>
  <si>
    <t>II-</t>
  </si>
  <si>
    <t>III-</t>
  </si>
  <si>
    <t>3.</t>
  </si>
  <si>
    <t>4.</t>
  </si>
  <si>
    <t>5.</t>
  </si>
  <si>
    <t>6.</t>
  </si>
  <si>
    <t>IV-</t>
  </si>
  <si>
    <t>V-</t>
  </si>
  <si>
    <t>B-</t>
  </si>
  <si>
    <t>-</t>
  </si>
  <si>
    <t>7.</t>
  </si>
  <si>
    <t>8.</t>
  </si>
  <si>
    <t>9.</t>
  </si>
  <si>
    <t>10.</t>
  </si>
  <si>
    <t>11.</t>
  </si>
  <si>
    <t>12.</t>
  </si>
  <si>
    <t>13.</t>
  </si>
  <si>
    <t>14.</t>
  </si>
  <si>
    <t>15.</t>
  </si>
  <si>
    <t>16.</t>
  </si>
  <si>
    <t>17.</t>
  </si>
  <si>
    <t>18.</t>
  </si>
  <si>
    <t>VND</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</si>
  <si>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</si>
  <si>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</si>
  <si>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</si>
  <si>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</si>
  <si>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</si>
  <si>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</si>
  <si>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</si>
  <si>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</si>
  <si>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</si>
  <si>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</si>
  <si>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</si>
  <si>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</si>
  <si>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</si>
  <si>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</si>
  <si>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</si>
  <si>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</si>
  <si>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</si>
  <si>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</si>
  <si>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</si>
  <si>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</si>
  <si>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</si>
  <si>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</si>
  <si>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</si>
  <si>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</si>
  <si>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VII.34</t>
  </si>
  <si>
    <t>Ban hành theo QĐ số 15/2006/QĐ-BTC ngày 20/03/2006 của Bộ trưởng BTC</t>
  </si>
  <si>
    <t>BẢNG CÂN ĐỐI  KẾ TOÁN</t>
  </si>
  <si>
    <t>TÀI SẢN</t>
  </si>
  <si>
    <t>Mã số</t>
  </si>
  <si>
    <t>Thuyết minh</t>
  </si>
  <si>
    <t>TÀI SẢN NGẮN HẠN</t>
  </si>
  <si>
    <t>Tiền và các khoản tương đương tiền</t>
  </si>
  <si>
    <t>Tiền</t>
  </si>
  <si>
    <t>Các khoản tương đương tiền</t>
  </si>
  <si>
    <t>Các khoản đầu tư tài chính ngắn hạn</t>
  </si>
  <si>
    <t>Đầu tư ngắn hạn</t>
  </si>
  <si>
    <t>Dự phòng giảm giá đầu tư ngắn hạn</t>
  </si>
  <si>
    <t>Các khoản phải thu ngắn hạn</t>
  </si>
  <si>
    <t>Phải thu khách hàng</t>
  </si>
  <si>
    <t>Trả trước cho người bán</t>
  </si>
  <si>
    <t>Phải thu nội bộ ngắn hạn</t>
  </si>
  <si>
    <t>Phải thu theo tiến độ kế hoạch hợp đồng xây dựng</t>
  </si>
  <si>
    <t>Các khoản phải thu khác</t>
  </si>
  <si>
    <t>Dự phòng phải thu ngắn hạn khó đòi</t>
  </si>
  <si>
    <t>Hàng tồn kho</t>
  </si>
  <si>
    <t>Dự phòng giảm giá hàng tồn kho</t>
  </si>
  <si>
    <t>Tài sản ngắn hạn khác</t>
  </si>
  <si>
    <t>Chi phí trả trước ngắn hạn</t>
  </si>
  <si>
    <t>Thuế GTGT được khấu trừ</t>
  </si>
  <si>
    <t>Thuế và các khoản khác phải thu Nhà nước</t>
  </si>
  <si>
    <t>TÀI SẢN DÀI HẠN</t>
  </si>
  <si>
    <t>Các khoản phải thu dài hạn</t>
  </si>
  <si>
    <t>Phải thu dài hạn của khách hàng</t>
  </si>
  <si>
    <t>Vốn kinh doanh ở đơn vị trực thuộc</t>
  </si>
  <si>
    <t>Phải thu dài hạn nội bộ</t>
  </si>
  <si>
    <t>Phải thu dài hạn khác</t>
  </si>
  <si>
    <t>Dự phòng phải thu dài hạn khó đòi</t>
  </si>
  <si>
    <t>Tài sản cố định</t>
  </si>
  <si>
    <t>Tài sản cố định hữu hình</t>
  </si>
  <si>
    <t>Nguyên giá</t>
  </si>
  <si>
    <t>Giá trị hao mòn luỹ kế</t>
  </si>
  <si>
    <t>Tài sản cố định thuê tài chính</t>
  </si>
  <si>
    <t>Tài sản cố định vô hình</t>
  </si>
  <si>
    <t>Chi phí xây dựng cơ bản dở dang</t>
  </si>
  <si>
    <t>Bất động sản đầu tư</t>
  </si>
  <si>
    <t>Các khoản đầu tư tài chính dài hạn</t>
  </si>
  <si>
    <t>Đầu tư vào công ty con</t>
  </si>
  <si>
    <t>Đầu tư vào công ty liên kết, liên doanh</t>
  </si>
  <si>
    <t>Đầu tư dài hạn khác</t>
  </si>
  <si>
    <t>Dự phòng giảm giá đầu tư tài chính dài hạn</t>
  </si>
  <si>
    <t>Tài sản dài hạn khác</t>
  </si>
  <si>
    <t>Chi phí trả trước dài hạn</t>
  </si>
  <si>
    <t>Tài sản thuế thu nhập hoãn lại</t>
  </si>
  <si>
    <t>TỔNG CỘNG TÀI SẢN</t>
  </si>
  <si>
    <t>NGUỒN VỐN</t>
  </si>
  <si>
    <t>NỢ PHẢI TRẢ</t>
  </si>
  <si>
    <t>Nợ ngắn hạn</t>
  </si>
  <si>
    <t>Vay và nợ ngắn hạn</t>
  </si>
  <si>
    <t>Phải trả người bán</t>
  </si>
  <si>
    <t>Người mua trả tiền trước</t>
  </si>
  <si>
    <t>Thuế và các khoản phải nộp Nhà nước</t>
  </si>
  <si>
    <t>Phải trả người lao động</t>
  </si>
  <si>
    <t>Chi phí phải trả</t>
  </si>
  <si>
    <t>Phải trả nội bộ</t>
  </si>
  <si>
    <t>Phải trả theo tiến độ kế hoạch hợp đồng xây dựng</t>
  </si>
  <si>
    <t>Các khoản phải trả, phải nộp ngắn hạn khác</t>
  </si>
  <si>
    <t>Dự phòng phải trả ngắn hạn</t>
  </si>
  <si>
    <t>Nợ dài hạn</t>
  </si>
  <si>
    <t>Phải trả dài hạn người bán</t>
  </si>
  <si>
    <t>Phải trả dài hạn nội bộ</t>
  </si>
  <si>
    <t>Phải trả dài hạn khác</t>
  </si>
  <si>
    <t>Vay và nợ dài hạn</t>
  </si>
  <si>
    <t>Thuế thu nhập hoãn lại phải trả</t>
  </si>
  <si>
    <t>Dự phòng trợ cấp mất việc làm</t>
  </si>
  <si>
    <t>Dự phòng phải trả dài hạn</t>
  </si>
  <si>
    <t>VỐN CHỦ SỞ HỮU</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</si>
  <si>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</si>
  <si>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</si>
  <si>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</si>
  <si>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</si>
  <si>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</si>
  <si>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</si>
  <si>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</si>
  <si>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</si>
  <si>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</si>
  <si>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</si>
  <si>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</si>
  <si>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XDCB</t>
  </si>
  <si>
    <t>Nguồn kinh phí và quỹ khác</t>
  </si>
  <si>
    <t>Nguồn kinh phí</t>
  </si>
  <si>
    <t>Nguồn kinh phí đã hình thành TSCĐ</t>
  </si>
  <si>
    <t>TỔNG CỘNG NGUỒN VỐN</t>
  </si>
  <si>
    <t>CÁC CHỈ TIÊU NGOÀI BẢNG CÂN ĐỐI KẾ TOÁN</t>
  </si>
  <si>
    <t>CHỈ TIÊU</t>
  </si>
  <si>
    <t>Tài sản thuê ngoài (VND)</t>
  </si>
  <si>
    <t>Vật tư, hàng hoá nhận giữ hộ, nhận gia công (VND)</t>
  </si>
  <si>
    <t>Hàng hóa nhận bán hộ, nhận ký gửi, ký cược (VND)</t>
  </si>
  <si>
    <t>Nợ khó đòi đã xử lý (VND)</t>
  </si>
  <si>
    <t>Ngoại tệ các loại</t>
  </si>
  <si>
    <t>Dự toán chi sự nghiệp, dự án (VND)</t>
  </si>
  <si>
    <t>BÁO CÁO KẾT QUẢ HOẠT ĐỘNG KINH DOANH</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</si>
  <si>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</si>
  <si>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</si>
  <si>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</si>
  <si>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</si>
  <si>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</si>
  <si>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</si>
  <si>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</si>
  <si>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</si>
  <si>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</si>
  <si>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</si>
  <si>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Lợi nhuận thuần từ hoạt động kinh doanh</t>
  </si>
  <si>
    <t>Thu nhập khác</t>
  </si>
  <si>
    <t>Chi phí khác</t>
  </si>
  <si>
    <t>Lợi nhuận khác</t>
  </si>
  <si>
    <t>Tổng lợi nhuận kế toán trước thuế</t>
  </si>
  <si>
    <t>Chi phí thuế TNDN hiện hành</t>
  </si>
  <si>
    <t>Chi phí thuế TNDN hoãn lại</t>
  </si>
  <si>
    <t>Lợi nhuận sau thuế thu nhập doanh nghiệp</t>
  </si>
  <si>
    <t>Lãi cơ bản trên cổ phiếu (*)</t>
  </si>
  <si>
    <t>Mẫu số B03-DN</t>
  </si>
  <si>
    <t>BÁO CÁO LƯU CHUYỂN TIỀN TỆ</t>
  </si>
  <si>
    <t>I. Lưu chuyển tiền từ hoạt động kinh doanh</t>
  </si>
  <si>
    <t>Tiền thu khác từ hoạt động kinh doanh</t>
  </si>
  <si>
    <t>Tiền chi khác từ hoạt động kinh doanh</t>
  </si>
  <si>
    <t>Lưu chuyển tiền thuần từ hoạt động kinh doanh</t>
  </si>
  <si>
    <t>II. Lưu chuyển tiền từ hoạt động đầu tư</t>
  </si>
  <si>
    <t>Tiền chi để mua sắm, xây dựng TSCĐ và các tài sản dài hạn khác</t>
  </si>
  <si>
    <t>Tiền thu từ thanh lý, nhượng bán TSCĐ và các tài sản dài hạn khác</t>
  </si>
  <si>
    <t>Tiền chi cho vay, mua các công cụ nợ của đơn vị khác</t>
  </si>
  <si>
    <t>Tiền thu hồi cho vay, bán lại các công cụ nợ của đơn vị khác</t>
  </si>
  <si>
    <t>Tiền chi đầu tư vốn góp vào đơn vị khác</t>
  </si>
  <si>
    <t>Tiền thu hồi đầu tư góp vốn vào đơn vị khác</t>
  </si>
  <si>
    <t>Tiền thu lãi cho vay, cổ tức và lợi nhuận được chia</t>
  </si>
  <si>
    <t>Lưu chuyển tiền thuần từ hoạt động đầu tư</t>
  </si>
  <si>
    <t>III. Lưu chuyển tiền từ hoạt động tài chính</t>
  </si>
  <si>
    <t>Tiền thu từ phát hành cổ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</si>
  <si>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</si>
  <si>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</si>
  <si>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</si>
  <si>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</si>
  <si>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</si>
  <si>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</si>
  <si>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</si>
  <si>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</si>
  <si>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</si>
  <si>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</si>
  <si>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(Theo phương pháp gián tiếp)</t>
  </si>
  <si>
    <t>1. Lợi nhuận trước thuế</t>
  </si>
  <si>
    <t>2. Điều chỉnh cho các khoản</t>
  </si>
  <si>
    <t>Khấu hao TSCĐ</t>
  </si>
  <si>
    <t>Các khoản dự phòng</t>
  </si>
  <si>
    <t>Lãi, lỗ chênh lệch tỷ giá hối đoái chưa thực hiện</t>
  </si>
  <si>
    <t>Lãi, lỗ từ hoạt động đầu tư</t>
  </si>
  <si>
    <t>Chi phí lãi vay</t>
  </si>
  <si>
    <t>3. Lợi nhuận từ hoạt động kinh doanh trước thay đổi vốn lưu động</t>
  </si>
  <si>
    <t>Tăng, giảm các khoản phải thu</t>
  </si>
  <si>
    <t>Tăng, giảm hàng tồn kho</t>
  </si>
  <si>
    <t>Tăng, giảm các khoản phải trả (không kể lãi vay phải trả, thuế thu nhập phải nộp)</t>
  </si>
  <si>
    <t>Tăng giảm chi phí trả trước</t>
  </si>
  <si>
    <t>Tiền lãi vay đã trả</t>
  </si>
  <si>
    <t>Thuế thu nhập doanh nghiệp đã nộp</t>
  </si>
  <si>
    <t>Tiền mặt</t>
  </si>
  <si>
    <t>Tiền gửi ngân hàng</t>
  </si>
  <si>
    <t>Cộng</t>
  </si>
  <si>
    <t>CÁC KHOẢN ĐẦU TƯ TÀI CHÍNH NGẮN HẠN</t>
  </si>
  <si>
    <t>Chứng khoán đầu tư ngắn hạn</t>
  </si>
  <si>
    <t>CÁC KHOẢN PHẢI THU KHÁC</t>
  </si>
  <si>
    <t>Phải thu khác</t>
  </si>
  <si>
    <t>HÀNG TỒN KHO</t>
  </si>
  <si>
    <t>THUẾ VÀ CÁC KHOẢN KHÁC PHẢI THU NHÀ NƯỚC</t>
  </si>
  <si>
    <t>Thuế GTGT nộp thừa</t>
  </si>
  <si>
    <t>Thuế thu nhập doanh nghiệp nộp thừa</t>
  </si>
  <si>
    <t>Thuế thu nhập cá nhân nộp thừa</t>
  </si>
  <si>
    <t>Thuế khác nộp thừa</t>
  </si>
  <si>
    <t>Các khoản khác phải thu Nhà nước</t>
  </si>
  <si>
    <t>Ký quỹ, ký cược dài hạn</t>
  </si>
  <si>
    <t>CHI PHÍ XÂY DỰNG CƠ BẢN DỞ DANG</t>
  </si>
  <si>
    <t>CÁC KHOẢN ĐẦU TƯ DÀI HẠN KHÁC</t>
  </si>
  <si>
    <t>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</si>
  <si>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</si>
  <si>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</si>
  <si>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</si>
  <si>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</si>
  <si>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</si>
  <si>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</si>
  <si>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</si>
  <si>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VAY VÀ NỢ NGẮN HẠN</t>
  </si>
  <si>
    <t>THUẾ VÀ CÁC KHOẢN PHẢI NỘP NHÀ NƯỚC</t>
  </si>
  <si>
    <t>Thuế GTGT</t>
  </si>
  <si>
    <t>Thuế tiêu thụ đặc biệt</t>
  </si>
  <si>
    <t>Thuế thu nhập doanh nghiệp</t>
  </si>
  <si>
    <t>Thuế nhà đất và tiền thuê đất</t>
  </si>
  <si>
    <t>CHI PHÍ PHẢI TRẢ</t>
  </si>
  <si>
    <t>CÁC KHOẢN PHẢI TRẢ PHẢI NỘP NGẮN HẠN KHÁC</t>
  </si>
  <si>
    <t>Kinh phí công đoàn</t>
  </si>
  <si>
    <t>Bảo hiểm xã hội</t>
  </si>
  <si>
    <t>PHẢI TRẢ DÀI HẠN NỘI BỘ</t>
  </si>
  <si>
    <t>Phải trả dài hạn nội bộ về cấp vốn</t>
  </si>
  <si>
    <t>Vay dài hạn nội bộ</t>
  </si>
  <si>
    <t>Phải trả dài hạn nội bộ khác</t>
  </si>
  <si>
    <t>VAY VÀ NỢ DÀI HẠN</t>
  </si>
  <si>
    <t>Vay dài hạn</t>
  </si>
  <si>
    <t>NGUỒN KINH PHÍ</t>
  </si>
  <si>
    <t>Dư đầu năm</t>
  </si>
  <si>
    <t>Nguồn kinh phí được cấp trong năm</t>
  </si>
  <si>
    <t>Chi sự nghiệp</t>
  </si>
  <si>
    <t>Nguồn kinh phí còn lại cuối năm</t>
  </si>
  <si>
    <t>TSCĐ thuê ngoài</t>
  </si>
  <si>
    <t>Tài sản khác thuê ngoài</t>
  </si>
  <si>
    <t>DOANH THU BÁN HÀNG VÀ CUNG CẤP DỊCH VỤ</t>
  </si>
  <si>
    <t>CÁC KHOẢN GIẢM TRỪ</t>
  </si>
  <si>
    <t>Chiết khấu thương mại</t>
  </si>
  <si>
    <t>Giảm giá hàng bán</t>
  </si>
  <si>
    <t>Hàng bán bị trả lại</t>
  </si>
  <si>
    <t>Thuế GTGT phải nộp (phương pháp trực tiếp)</t>
  </si>
  <si>
    <t>Thuế xuất khẩu</t>
  </si>
  <si>
    <t>DOANH THU THUẦN VỀ BÁN HÀNG VÀ CUNG CẤP DỊCH VỤ</t>
  </si>
  <si>
    <t>GIÁ VỐN HÀNG BÁN</t>
  </si>
  <si>
    <t>DOANH THU HOẠT ĐỘNG TÀI CHÍNH</t>
  </si>
  <si>
    <t>Lãi tiền gửi</t>
  </si>
  <si>
    <t>Lãi đầu tư trái phiếu, kỳ phiếu, tín phiếu</t>
  </si>
  <si>
    <t>Cổ tức, lợi nhuận được chia</t>
  </si>
  <si>
    <t>Lãi chênh lệch tỷ giá đã thực hiện</t>
  </si>
  <si>
    <t>Lãi chênh lệch tỷ giá chưa thực hiện</t>
  </si>
  <si>
    <t>Doanh thu hoạt động tài chính khác</t>
  </si>
  <si>
    <t>CHI PHÍ TÀI CHÍNH</t>
  </si>
  <si>
    <t>Chiết khấu thanh toán, lãi bán hàng trả chậm</t>
  </si>
  <si>
    <t>Lỗ chênh lệch tỷ giá đã thực hiện</t>
  </si>
  <si>
    <t>Lỗ chênh lệch tỷ giá chưa thực hiện</t>
  </si>
  <si>
    <t>Chi phí tài chính khác</t>
  </si>
  <si>
    <t>CHI PHÍ THUẾ THU NHẬP DOANH NGHIỆP HIỆN HÀNH</t>
  </si>
  <si>
    <t>Chi phí thuế TNDN tính trên thu nhập chịu thuế năm hiện hành</t>
  </si>
  <si>
    <t>Điều chỉnh chi phí thuế TNDN của các năm trước vào chi phí thuế thu nhập hiện hành năm nay</t>
  </si>
  <si>
    <t>CHI PHÍ THUẾ THU NHẬP DOANH NGHIỆP HOÃN LẠI</t>
  </si>
  <si>
    <t>Chi phí thuế TNDN hoãn lại phát sinh từ các khoản chênh lệch tạm thời chịu thuế</t>
  </si>
  <si>
    <t>Chi phí thuế TNDN hoãn lại phát sinh từ việc hoàn nhập tài sản thuế thu nhập hoãn lại</t>
  </si>
  <si>
    <t>Thu nhập thuế TNDN hoãn lại phát sinh từ các khoản chênh lệch tạm thời được khấu trừ</t>
  </si>
  <si>
    <t>Thu nhập thuế TNDN hoãn lại phát sinh từ các khoản lỗ tính thuế và ưu đãi thuế chưa sử dụng</t>
  </si>
  <si>
    <t>Thu nhập thuế TNDN hoãn lại phát sinh từ việc hoàn nhập thuế thu nhập hoãn lại phải trả</t>
  </si>
  <si>
    <t>CHI PHÍ SẢN XUẤT KINH DOANH THEO YẾU TỐ</t>
  </si>
  <si>
    <t>Chi phí nguyên liệu, vật liệu</t>
  </si>
  <si>
    <t>Chi phí nhân công</t>
  </si>
  <si>
    <t>Chi phí khấu hao TSCĐ</t>
  </si>
  <si>
    <t>Chi phí dịch vụ mua ngoài</t>
  </si>
  <si>
    <t>Chi phí khác bằng tiền</t>
  </si>
  <si>
    <t>CÁC GIAO DỊCH KHÔNG BẰNG TIỀN ẢNH HƯỞNG ĐẾN BÁO CÁO LƯU CHUYỂN TIỀN TỆ VÀ CÁC KHOẢN TIỀN DO DOANH NGHIỆP NẮM GIỮ NHƯNG KHÔNG ĐƯỢC SỬ DỤNG</t>
  </si>
  <si>
    <t>Mua tài sản bằng cách nhận các khoản nợ liên quan trực tiếp hoặc thông qua nghiệp vụ cho thuê tài chính</t>
  </si>
  <si>
    <t>Mua doanh nghiệp thông qua phát hành cổ phiếu</t>
  </si>
  <si>
    <t>Chuyển nợ thành vốn chủ sở hữu</t>
  </si>
  <si>
    <t>Mua và thanh lý công ty con hoặc đơn vị kinh doanh khác trong kỳ báo cáo</t>
  </si>
  <si>
    <t>Tổng giá trị mua hoặc thanh lý</t>
  </si>
  <si>
    <t>Phần giá trị mua hoặc thanh lý được thanh toán bằng tiền và các khoản tương đương tiền</t>
  </si>
  <si>
    <t>Số tiền và các khoản tương đương tiền thực có trong công ty con hoặc đơn vị kinh doanh khác được mua hoặc thanh lý</t>
  </si>
  <si>
    <t>Phần giá trị tài sản và nợ phải trả không phải là tiền và các khoản tương đương tiền trong công ty con hoặc đơn vị kinh doanh khác được mua hoặc thanh lý trong kỳ</t>
  </si>
  <si>
    <t>Khoản mục</t>
  </si>
  <si>
    <t xml:space="preserve">NGUYÊN GIÁ </t>
  </si>
  <si>
    <t>Mua trong năm</t>
  </si>
  <si>
    <t>Đầu tư XDCB hoàn thành</t>
  </si>
  <si>
    <t>Tăng khác</t>
  </si>
  <si>
    <t>Chuyển sang BĐS đầu tư</t>
  </si>
  <si>
    <t>Thanh lý, nhượng bán</t>
  </si>
  <si>
    <t>Giảm khác</t>
  </si>
  <si>
    <t>GIÁ TRỊ HAO MÒN LUỸ KẾ</t>
  </si>
  <si>
    <t>Khấu hao trong năm</t>
  </si>
  <si>
    <t xml:space="preserve">GIÁ TRỊ CÒN LẠI </t>
  </si>
  <si>
    <t>TSCĐ hữu hình đã dùng thế chấp, cầm cố đảm bảo các khoản vay:</t>
  </si>
  <si>
    <t>TSCĐ đã khấu hao hết nhưng vẫn còn sử dụng:</t>
  </si>
  <si>
    <t>TSCĐ chờ thanh lý:</t>
  </si>
  <si>
    <t>TSCĐ hữu hình tạm thời không sử dụng</t>
  </si>
  <si>
    <t>Các cam kết về việc mua, bán TSCĐ hữu hình có giá trị lớn chưa thực hiện:</t>
  </si>
  <si>
    <t>Các thay đổi khác về TSCĐ hữu hình:</t>
  </si>
  <si>
    <t xml:space="preserve"> Nguyên giá </t>
  </si>
  <si>
    <t xml:space="preserve"> Giá trị còn lại </t>
  </si>
  <si>
    <t xml:space="preserve"> Nhà cửa, vật kiến trúc </t>
  </si>
  <si>
    <t xml:space="preserve"> Máy móc thiết bị </t>
  </si>
  <si>
    <t xml:space="preserve"> Phương tiện vận tải </t>
  </si>
  <si>
    <t xml:space="preserve"> Dụng cụ quản lý </t>
  </si>
  <si>
    <t xml:space="preserve"> Tổng cộng </t>
  </si>
  <si>
    <t>Chỉ tiêu</t>
  </si>
  <si>
    <t>Năm 2008</t>
  </si>
  <si>
    <t>TIỀN VÀ CÁC KHOẢN TƯƠNG ĐƯƠNG TIỀN</t>
  </si>
  <si>
    <t>Tổng lợi nhuận kế toán</t>
  </si>
  <si>
    <t>Các khoản điều chỉnh tăng giảm lợi nhuận kế toán</t>
  </si>
  <si>
    <t>Các khoản điều chỉnh tăng</t>
  </si>
  <si>
    <t>Dự phòng trợ cấp thôi việc</t>
  </si>
  <si>
    <t>Lãi tỷ giá chưa thực hiện năm trước chuyển sang</t>
  </si>
  <si>
    <t>Các khoản khác</t>
  </si>
  <si>
    <t>Các khoản điều chỉnh giảm</t>
  </si>
  <si>
    <t>Lỗ tỷ giá chưa thực hiện năm trước chuyển sang</t>
  </si>
  <si>
    <t>Lỗ năm trước chuyển sang</t>
  </si>
  <si>
    <t>Tổng lợi nhuận chịu thuế</t>
  </si>
  <si>
    <t>Thuế suất thuế TNDN</t>
  </si>
  <si>
    <t>Trong năm, Công ty có các giao dịch với bên liên quan</t>
  </si>
  <si>
    <t>Số dư cuối năm với bên lên quan</t>
  </si>
  <si>
    <t>NGHIỆP VỤ VỚI BÊN LIÊN QUAN</t>
  </si>
  <si>
    <t>………….</t>
  </si>
  <si>
    <t>Mua hàng hóa dịch vụ</t>
  </si>
  <si>
    <t>Các khoản phải thu</t>
  </si>
  <si>
    <t>Các khoản phải trả</t>
  </si>
  <si>
    <t>Thu nhập Ban Giám đốc được hưởng trong năm như sau:</t>
  </si>
  <si>
    <t>Lương</t>
  </si>
  <si>
    <t>Thưởng</t>
  </si>
  <si>
    <t>BÁO CÁO BỘ PHẬN</t>
  </si>
  <si>
    <t>LÃI CƠ BẢN TRÊN CỔ PHIẾU</t>
  </si>
  <si>
    <t>ĐIỀU CHỈNH HỒI TỐ</t>
  </si>
  <si>
    <t>1. Vay và nợ ngắn hạn</t>
  </si>
  <si>
    <t>2. Vay và nợ dài hạn</t>
  </si>
  <si>
    <t>3. Thuế TNDN hoãn lại phải trả</t>
  </si>
  <si>
    <t>4. Lợi nhuận chưa phân phối</t>
  </si>
  <si>
    <t>…</t>
  </si>
  <si>
    <t>Lợi nhuận kế toán sau thuế thu nhập doanh nghiệp (1)</t>
  </si>
  <si>
    <t>Các khoản điều chỉnh tăng hoặc giảm lợi nhuận kế toán để xác định lợi nhuận hoặc lỗ phân bổ cho cổ đông sở hữu cổ phiếu phổ thông (2):</t>
  </si>
  <si>
    <t>Lợi nhuận hoặc lỗ phân bổ cho cổ đông sở hữu cổ phiếu phổ thông (3=1+2a-2b)</t>
  </si>
  <si>
    <t>Cổ phiếu phổ thông đang lưu hành bình quân trong kỳ (4)</t>
  </si>
  <si>
    <t>Lãi cơ bản trên cổ phiếu (5=3/4)</t>
  </si>
  <si>
    <t>Công ty A</t>
  </si>
  <si>
    <t>Công ty B</t>
  </si>
  <si>
    <t>PHẢI THU NỘI BỘ NGẮN HẠN</t>
  </si>
  <si>
    <t>Công ty X</t>
  </si>
  <si>
    <t>Công ty Y</t>
  </si>
  <si>
    <t>V.25</t>
  </si>
  <si>
    <t>V.26</t>
  </si>
  <si>
    <t>V.27</t>
  </si>
  <si>
    <t>V.28</t>
  </si>
  <si>
    <t>V.29</t>
  </si>
  <si>
    <t>V.30</t>
  </si>
  <si>
    <t>V.31</t>
  </si>
  <si>
    <t>THUÊ TÀI SẢN</t>
  </si>
  <si>
    <t>Chi phí thuê tài sản tối thiểu đã ghi nhận vào Báo cáo kết quả hoạt động kinh doanh trong năm</t>
  </si>
  <si>
    <t>Tại ngày kết thúc niên độ kế toán. Công ty có các cam kết thuê tài sản không huỷ ngang với lịch thanh toán như sau</t>
  </si>
  <si>
    <t>Trong vòng 1 năm</t>
  </si>
  <si>
    <t>Từ năm thứ 2 đến năm thứ 5</t>
  </si>
  <si>
    <t>Sau 5 năm</t>
  </si>
  <si>
    <t>PHẢI TRẢ NỘI BỘ</t>
  </si>
  <si>
    <t>Công ty C</t>
  </si>
  <si>
    <t>Công ty D</t>
  </si>
  <si>
    <t>PHẢI TRẢ THEO TIẾN ĐỘ HỢP ĐỒNG XÂY DỰNG</t>
  </si>
  <si>
    <t>DỰ PHÒNG PHẢI TRẢ NGẮN HẠN</t>
  </si>
  <si>
    <t>Phải trả…</t>
  </si>
  <si>
    <t>PHẢI TRẢ DÀI HẠN KHÁC</t>
  </si>
  <si>
    <t>DỰ PHÒNG PHẢI TRẢ DÀI HẠN</t>
  </si>
  <si>
    <t>CHI PHÍ TRẢ TRƯƠC NGẮN HẠN</t>
  </si>
  <si>
    <t>DỰ PHÒNG TRỢ CẤP MẤT VIỆC LÀM</t>
  </si>
  <si>
    <t>Mua Tài sản cố định</t>
  </si>
  <si>
    <t>Bán hàng hoá dịch vụ</t>
  </si>
  <si>
    <t>TÀI SẢN NGẮN HẠN KHÁC</t>
  </si>
  <si>
    <t>Tạm ứng</t>
  </si>
  <si>
    <t>Cầm cố, ký quỹ, ký cược ngắn hạn</t>
  </si>
  <si>
    <t>Tiền gửi có kỳ hạn</t>
  </si>
  <si>
    <t>Cho vay ngắn hạn</t>
  </si>
  <si>
    <t>TÀI SẢN DÀI HẠN KHÁC</t>
  </si>
  <si>
    <t>V.32</t>
  </si>
  <si>
    <t>V.33</t>
  </si>
  <si>
    <t>Số đầu năm</t>
  </si>
  <si>
    <t>Trích lập trong năm</t>
  </si>
  <si>
    <t>Chi trong năm</t>
  </si>
  <si>
    <t>Số cuối năm</t>
  </si>
  <si>
    <t>CHI PHÍ BÁN HÀNG</t>
  </si>
  <si>
    <t>Chi phí nhân viên</t>
  </si>
  <si>
    <t>Chi phí vật liệu, bao bì</t>
  </si>
  <si>
    <t>Chi phí dụng cụ, đồ dùng</t>
  </si>
  <si>
    <t>Chi phí bằng tiền khác</t>
  </si>
  <si>
    <t>CHI PHÍ QUẢN LÝ DOANH NGHIỆP</t>
  </si>
  <si>
    <t>Chi phí nhân viên quản lý</t>
  </si>
  <si>
    <t>Chi phí đồ dùng văn phòng</t>
  </si>
  <si>
    <t>Thuế, phí và lệ phí</t>
  </si>
  <si>
    <t>THU NHẬP KHÁC</t>
  </si>
  <si>
    <t>CHI PHÍ KHÁC</t>
  </si>
  <si>
    <t>Thu từ thanh lý, nhượng bán TSCĐ</t>
  </si>
  <si>
    <t xml:space="preserve">Chi phí thanh lý, nhượng bán TSCĐ </t>
  </si>
  <si>
    <t>Phạt thuế, truy nộp thuế</t>
  </si>
  <si>
    <t>Tổng thuế thu nhập doanh nghiệp phải nộp</t>
  </si>
  <si>
    <t>VI.36</t>
  </si>
  <si>
    <t>VI.37</t>
  </si>
  <si>
    <t>VI.38</t>
  </si>
  <si>
    <t>VI.39</t>
  </si>
  <si>
    <t>VI.40</t>
  </si>
  <si>
    <t>VI.41</t>
  </si>
  <si>
    <t>VI.42</t>
  </si>
  <si>
    <t>VI.43</t>
  </si>
  <si>
    <t>VI.44</t>
  </si>
  <si>
    <t>VI.45</t>
  </si>
  <si>
    <t>VI.46</t>
  </si>
  <si>
    <t>VI.47</t>
  </si>
  <si>
    <t>VI.48</t>
  </si>
  <si>
    <r>
      <t>+</t>
    </r>
    <r>
      <rPr>
        <sz val="7"/>
        <rFont val="Times New Roman"/>
        <family val="1"/>
      </rPr>
      <t xml:space="preserve">        </t>
    </r>
    <r>
      <rPr>
        <sz val="11"/>
        <rFont val="Times New Roman"/>
        <family val="1"/>
      </rPr>
      <t>Đầu tư tài chính ngắn hạn:</t>
    </r>
  </si>
  <si>
    <r>
      <t>+</t>
    </r>
    <r>
      <rPr>
        <sz val="7"/>
        <rFont val="Times New Roman"/>
        <family val="1"/>
      </rPr>
      <t xml:space="preserve">        </t>
    </r>
    <r>
      <rPr>
        <sz val="11"/>
        <rFont val="Times New Roman"/>
        <family val="1"/>
      </rPr>
      <t>Các khoản phải thu:</t>
    </r>
  </si>
  <si>
    <r>
      <t>+</t>
    </r>
    <r>
      <rPr>
        <sz val="7"/>
        <rFont val="Times New Roman"/>
        <family val="1"/>
      </rPr>
      <t xml:space="preserve">        </t>
    </r>
    <r>
      <rPr>
        <sz val="11"/>
        <rFont val="Times New Roman"/>
        <family val="1"/>
      </rPr>
      <t>Hàng tồn kho:</t>
    </r>
  </si>
  <si>
    <r>
      <t>+</t>
    </r>
    <r>
      <rPr>
        <sz val="7"/>
        <rFont val="Times New Roman"/>
        <family val="1"/>
      </rPr>
      <t xml:space="preserve">        </t>
    </r>
    <r>
      <rPr>
        <sz val="11"/>
        <rFont val="Times New Roman"/>
        <family val="1"/>
      </rPr>
      <t>Tài sản cố định:</t>
    </r>
  </si>
  <si>
    <r>
      <t>+</t>
    </r>
    <r>
      <rPr>
        <sz val="7"/>
        <rFont val="Times New Roman"/>
        <family val="1"/>
      </rPr>
      <t xml:space="preserve">        </t>
    </r>
    <r>
      <rPr>
        <sz val="11"/>
        <rFont val="Times New Roman"/>
        <family val="1"/>
      </rPr>
      <t>Đầu tư tài chính dài hạn:</t>
    </r>
  </si>
  <si>
    <r>
      <t>+</t>
    </r>
    <r>
      <rPr>
        <sz val="7"/>
        <rFont val="Times New Roman"/>
        <family val="1"/>
      </rPr>
      <t xml:space="preserve">        </t>
    </r>
    <r>
      <rPr>
        <sz val="11"/>
        <rFont val="Times New Roman"/>
        <family val="1"/>
      </rPr>
      <t>Nợ ngắn hạn:</t>
    </r>
  </si>
  <si>
    <r>
      <t>+</t>
    </r>
    <r>
      <rPr>
        <sz val="7"/>
        <rFont val="Times New Roman"/>
        <family val="1"/>
      </rPr>
      <t xml:space="preserve">        </t>
    </r>
    <r>
      <rPr>
        <sz val="11"/>
        <rFont val="Times New Roman"/>
        <family val="1"/>
      </rPr>
      <t>Nợ dài hạn:</t>
    </r>
  </si>
  <si>
    <t>Chi phí lãi vay đã trả</t>
  </si>
  <si>
    <t>Văn phòng Công ty</t>
  </si>
  <si>
    <t>Chi nhánh Miền Nam</t>
  </si>
  <si>
    <t>Nguyên vật liệu</t>
  </si>
  <si>
    <t>Chi phí SXKD dở dang</t>
  </si>
  <si>
    <t>Công ty Cổ phần Hàng hải Nam Dương</t>
  </si>
  <si>
    <t>Trích trước tiền điện, nước, điện thoại phải trả</t>
  </si>
  <si>
    <t>Trích trước chi phí lãi vay</t>
  </si>
  <si>
    <t>Hoạt động đóng mới và sửa chữa tàu biển</t>
  </si>
  <si>
    <t>Hoạt động sửa chữa cơ khí, phương tiện bộ</t>
  </si>
  <si>
    <t>Hoạt động thương mại</t>
  </si>
  <si>
    <t>Hoạt động khai thác bãi Container</t>
  </si>
  <si>
    <t>Hoạt động giao nhận vận tải</t>
  </si>
  <si>
    <t xml:space="preserve">Hoạt động khác </t>
  </si>
  <si>
    <t>Lãi tiền cho vay tổ chức, cá nhân</t>
  </si>
  <si>
    <t>Lãi trái phiếu phát hành</t>
  </si>
  <si>
    <t>Tiền hoa hồng bán hàng</t>
  </si>
  <si>
    <t>Thanh lí công cụ, dụng cụ, tôn vụn</t>
  </si>
  <si>
    <t>Tiền phạt do chứng khoán</t>
  </si>
  <si>
    <t>Chi phí đền bù thiên tai</t>
  </si>
  <si>
    <t>Cổ tức nhận được</t>
  </si>
  <si>
    <t>Nhà cán tôn bãi 8A</t>
  </si>
  <si>
    <t>Đường triền sửa chữa tàu</t>
  </si>
  <si>
    <t>XDCB cty xếp dỡ Hải An</t>
  </si>
  <si>
    <t>Vay ngắn hạn ngân hàng</t>
  </si>
  <si>
    <t>Vay các đối tượng khác</t>
  </si>
  <si>
    <t>Cán bộ công nhân viên</t>
  </si>
  <si>
    <t>Ngân hàng TM CP Hàng hải Việt Nam-Chi nhánh TPHCM</t>
  </si>
  <si>
    <t xml:space="preserve">Thuế TNCN </t>
  </si>
  <si>
    <t xml:space="preserve"> Ngân hàng Thương mại cổ phần Á Châu</t>
  </si>
  <si>
    <t xml:space="preserve"> Tiền gửi Ngân hàng Á Châu </t>
  </si>
  <si>
    <t xml:space="preserve"> Thẻ Ngân hàng Á Châu </t>
  </si>
  <si>
    <t xml:space="preserve"> Ngân hàng Thương mại cổ phần Hàng hải Việt Nam</t>
  </si>
  <si>
    <t xml:space="preserve"> Ngân hàng TMCP Công thương Việt Nam Chi nhánh Ngô Quyền</t>
  </si>
  <si>
    <t xml:space="preserve"> Ngân hàng Nông nghiệp và Phát triển Nông thôn Việt Nam</t>
  </si>
  <si>
    <t xml:space="preserve"> Ngân hàng Quân đội (Chi nhánh Bắc Hải)</t>
  </si>
  <si>
    <t xml:space="preserve"> Ngân hàng TMCP Kỹ thương việt Nam</t>
  </si>
  <si>
    <t xml:space="preserve"> Ngân hàng Thương mại cổ phần Quốc tế Việt Nam</t>
  </si>
  <si>
    <t>Chi phí dự phòng</t>
  </si>
  <si>
    <t>Các giao dịch không bằng tiền ảnh hưởng đến LCTT</t>
  </si>
  <si>
    <t>31/12/2009</t>
  </si>
  <si>
    <t>Năm 2009</t>
  </si>
  <si>
    <t>01/01/2009</t>
  </si>
  <si>
    <t>01/01/2010</t>
  </si>
  <si>
    <t>31/03/2010</t>
  </si>
  <si>
    <t>Số liệu tại ngày 31/12/2009 đã điều chỉnh lại</t>
  </si>
  <si>
    <t>Số liệu tại ngày 31/12/2009 đã được kiểm toán</t>
  </si>
  <si>
    <t>Tổng công ty Hàng Hải Việt Nam</t>
  </si>
  <si>
    <t>Công ty CP cung ứng và Dịch vụ kỹ thuật Hàng Hải</t>
  </si>
  <si>
    <t>THUYẾT MINH BÁO CÁO TÀI CHÍNH</t>
  </si>
  <si>
    <t>30/9/2009</t>
  </si>
  <si>
    <t>Chi phí trả trước ngắn hạn khác</t>
  </si>
  <si>
    <t>Công ty TNHH Dịch vụ Container Maserco</t>
  </si>
  <si>
    <t>Công ty Cổ phần Đóng mới và Sửa chữa Tàu Hải An</t>
  </si>
  <si>
    <t>Lãi vay phải trả</t>
  </si>
  <si>
    <t>25%</t>
  </si>
  <si>
    <t>Công ty CP Cung ứng và DVKT Hàng Hải</t>
  </si>
  <si>
    <t>Đ/C: 8A Vạn Mỹ - NQ- Hải Phòng</t>
  </si>
  <si>
    <t>Người lập biểu</t>
  </si>
  <si>
    <t>Kế toán trưởng</t>
  </si>
  <si>
    <t>Giám đốc</t>
  </si>
  <si>
    <t>TÀI SẢN CỐ ĐỊNH</t>
  </si>
  <si>
    <t>Quĩ khen thưởng phúc lợi</t>
  </si>
  <si>
    <t>Cty CP đóng mới và sửa chữa tàu Hải An</t>
  </si>
  <si>
    <t>Cty TNHH Dịch vụ container Maserco</t>
  </si>
  <si>
    <t>Người lập biểu                                 Kê toán trưởng</t>
  </si>
  <si>
    <t>Công ty CP xếp dỡ Hải An</t>
  </si>
  <si>
    <t>Thuế đất</t>
  </si>
  <si>
    <t>Quý II</t>
  </si>
  <si>
    <t xml:space="preserve"> Ngân hàng Thương mại cổ phần Hàng hải Việt Nam- CNMN</t>
  </si>
  <si>
    <t>01/01/2011</t>
  </si>
  <si>
    <t xml:space="preserve"> </t>
  </si>
  <si>
    <t>CCDC</t>
  </si>
  <si>
    <t>Cty CP đóng tàu Hải An</t>
  </si>
  <si>
    <t>Cty CP hàng hải Nam Dương</t>
  </si>
  <si>
    <t>31/03/2011</t>
  </si>
  <si>
    <t>Phải trả khác</t>
  </si>
  <si>
    <t xml:space="preserve">Công ty Cổ phần Hải Minh </t>
  </si>
  <si>
    <t>01/01/2012</t>
  </si>
  <si>
    <t>Bố trí, quản lý vận hành báo hiệu hàng hải phục vụ thi công cầu cảng tại Cty Xếp dỡ Hải An</t>
  </si>
  <si>
    <t xml:space="preserve">San lấp mặt bằng diện tích 3.092m2 tại Cty xếp dỡ Hải an </t>
  </si>
  <si>
    <t>Đất CTT ( Nộp thuế trước bạ)</t>
  </si>
  <si>
    <t>Trái phiếu Cty CP Hàng Hải Nam Dương</t>
  </si>
  <si>
    <t>Công ty TNHH Song Toàn</t>
  </si>
  <si>
    <t>Số dư tại 01/01/2012</t>
  </si>
  <si>
    <t>XD nhà kho, xưởng t¹i 173 NQ</t>
  </si>
  <si>
    <t>Hàng hóa</t>
  </si>
  <si>
    <t>Tiền phạt do vi phạm hành chính</t>
  </si>
  <si>
    <t>Doanh thu chưa thực hiện</t>
  </si>
  <si>
    <t>Quỹ phát triển khoa học và CN</t>
  </si>
  <si>
    <t>Quỹ hỗ trợ sắp xếp DN</t>
  </si>
  <si>
    <t>C-</t>
  </si>
  <si>
    <t>LỢI ÍCH CỦA CỔ ĐÔNG THIỂU SỐ</t>
  </si>
  <si>
    <t>Hoạt động  vận tải</t>
  </si>
  <si>
    <t>Người lập biểu                                             Kế toán trưởng</t>
  </si>
  <si>
    <t>Tµi kho¶n l­u ký Cty CP CK MB</t>
  </si>
  <si>
    <t>Xe nâng Sisu 40T</t>
  </si>
  <si>
    <t>Tàu Maserco 06</t>
  </si>
  <si>
    <t>Phí, lệ phí phải nộp khác</t>
  </si>
  <si>
    <t>Lãi phải thu Cty TNHH DV Container Maserco</t>
  </si>
  <si>
    <t>Cổ tức và lãi Tp phải thu Cty Nam Dương</t>
  </si>
  <si>
    <t>QuÝ 4 n¨m 2012</t>
  </si>
  <si>
    <t>QuÝ 4/2012</t>
  </si>
  <si>
    <t>QuÝ 4/2011</t>
  </si>
  <si>
    <t>Lòy kÕ ®Õn 31/12/2012</t>
  </si>
  <si>
    <t>Lòy kÕ ®Õn 31/12/2011</t>
  </si>
  <si>
    <t>QuÝ IV n¨m 2012</t>
  </si>
  <si>
    <t>Tại ngày 31 tháng 12 năm 2012</t>
  </si>
  <si>
    <t>31/12/2012</t>
  </si>
  <si>
    <t>QUÝ 4 NĂM 2012</t>
  </si>
  <si>
    <t>QuÝ  IV /2011</t>
  </si>
  <si>
    <t>QuÝ  IV /2012</t>
  </si>
  <si>
    <t>QuÝ IV/2011</t>
  </si>
  <si>
    <t>Số dư tại 31/12/2012</t>
  </si>
  <si>
    <t>Cổ tức năm 2012 Cty xếp dỡ Hải An</t>
  </si>
  <si>
    <t>Hạng mục hoán cải đường triền thành bãi cont</t>
  </si>
  <si>
    <t>Xe nâng Komasu</t>
  </si>
  <si>
    <t>Nhà VP tại 8A Vạn Mỹ</t>
  </si>
  <si>
    <t>Hạng mục mặt bãi 8A</t>
  </si>
  <si>
    <t>Xe Terex</t>
  </si>
  <si>
    <t>Xe nâng fantuzi</t>
  </si>
  <si>
    <t>Quỹ bình ổn lương</t>
  </si>
  <si>
    <t>Trợ cấp mất việc làm</t>
  </si>
  <si>
    <t>QuÝ IV/2012</t>
  </si>
</sst>
</file>

<file path=xl/styles.xml><?xml version="1.0" encoding="utf-8"?>
<styleSheet xmlns="http://schemas.openxmlformats.org/spreadsheetml/2006/main">
  <numFmts count="54">
    <numFmt numFmtId="41" formatCode="_(* #,##0_);_(* \(#,##0\);_(* &quot;-&quot;_);_(@_)"/>
    <numFmt numFmtId="43" formatCode="_(* #,##0.00_);_(* \(#,##0.00\);_(* &quot;-&quot;??_);_(@_)"/>
    <numFmt numFmtId="164" formatCode="#,##0_);\(#,##0\);&quot;-&quot;??_)"/>
    <numFmt numFmtId="165" formatCode="#,##0_)_%;\(#,##0\)_%;"/>
    <numFmt numFmtId="166" formatCode="&quot;$&quot;* #,##0_)_%;&quot;$&quot;* \(#,##0\)_%;&quot;$&quot;* &quot;-&quot;??_)_%;@_)_%"/>
    <numFmt numFmtId="167" formatCode="mmmm\ d\,\ yyyy"/>
    <numFmt numFmtId="168" formatCode="0_)%;\(0\)%"/>
    <numFmt numFmtId="169" formatCode="_ * #,##0_ ;_ * \-#,##0_ ;_ * &quot;-&quot;??_ ;_ @_ "/>
    <numFmt numFmtId="170" formatCode="* #,##0_);* \(#,##0\);&quot;-&quot;??_);@"/>
    <numFmt numFmtId="171" formatCode="* \(#,##0\);* #,##0_);&quot;-&quot;??_);@"/>
    <numFmt numFmtId="172" formatCode="#,##0.0_)_%;\(#,##0.0\)_%;\ \ .0_)_%"/>
    <numFmt numFmtId="173" formatCode="#,##0.00_)_%;\(#,##0.00\)_%;\ \ .00_)_%"/>
    <numFmt numFmtId="174" formatCode="#,##0.000_)_%;\(#,##0.000\)_%;\ \ .000_)_%"/>
    <numFmt numFmtId="175" formatCode="&quot;$&quot;* #,##0.0_)_%;&quot;$&quot;* \(#,##0.0\)_%;&quot;$&quot;* \ .0_)_%"/>
    <numFmt numFmtId="176" formatCode="&quot;$&quot;* #,##0.00_)_%;&quot;$&quot;* \(#,##0.00\)_%;&quot;$&quot;* \ .00_)_%"/>
    <numFmt numFmtId="177" formatCode="&quot;$&quot;* #,##0.000_)_%;&quot;$&quot;* \(#,##0.000\)_%;&quot;$&quot;* \ .000_)_%"/>
    <numFmt numFmtId="178" formatCode="_._.* #,##0.0_)_%;_._.* \(#,##0.0\)_%"/>
    <numFmt numFmtId="179" formatCode="_._.* #,##0.00_)_%;_._.* \(#,##0.00\)_%"/>
    <numFmt numFmtId="180" formatCode="_._.* #,##0.000_)_%;_._.* \(#,##0.000\)_%"/>
    <numFmt numFmtId="181" formatCode="_._.&quot;$&quot;* #,##0.0_)_%;_._.&quot;$&quot;* \(#,##0.0\)_%"/>
    <numFmt numFmtId="182" formatCode="_._.&quot;$&quot;* #,##0.00_)_%;_._.&quot;$&quot;* \(#,##0.00\)_%"/>
    <numFmt numFmtId="183" formatCode="_._.&quot;$&quot;* #,##0.000_)_%;_._.&quot;$&quot;* \(#,##0.000\)_%"/>
    <numFmt numFmtId="184" formatCode="_(0_)%;\(0\)%"/>
    <numFmt numFmtId="185" formatCode="_._._(* 0_)%;_._.* \(0\)%"/>
    <numFmt numFmtId="186" formatCode="_(0.0_)%;\(0.0\)%"/>
    <numFmt numFmtId="187" formatCode="_._._(* 0.0_)%;_._.* \(0.0\)%"/>
    <numFmt numFmtId="188" formatCode="_(0.00_)%;\(0.00\)%"/>
    <numFmt numFmtId="189" formatCode="_._._(* 0.00_)%;_._.* \(0.00\)%"/>
    <numFmt numFmtId="190" formatCode="_(0.000_)%;\(0.000\)%"/>
    <numFmt numFmtId="191" formatCode="_._._(* 0.000_)%;_._.* \(0.000\)%"/>
    <numFmt numFmtId="192" formatCode="_._.* \(#,##0\)_%;_._.* #,##0_)_%;_._.* 0_)_%;_._.@_)_%"/>
    <numFmt numFmtId="193" formatCode="_._.&quot;$&quot;* \(#,##0\)_%;_._.&quot;$&quot;* #,##0_)_%;_._.&quot;$&quot;* 0_)_%;_._.@_)_%"/>
    <numFmt numFmtId="194" formatCode="0%_);\(0%\)"/>
    <numFmt numFmtId="195" formatCode="_(* #,##0_);_(* \(#,##0\);_(* &quot;-&quot;??_);_(@_)"/>
    <numFmt numFmtId="196" formatCode="#,##0.0_)_%;\(#,##0.0\)_%;"/>
    <numFmt numFmtId="197" formatCode="#,##0.000_);\(#,##0.000\);"/>
    <numFmt numFmtId="198" formatCode="\(#,##0\);#,##0_);&quot;-&quot;??_)"/>
    <numFmt numFmtId="199" formatCode="\(#,##0.0\);#,##0.0_);"/>
    <numFmt numFmtId="200" formatCode="\(0\)%;0_)%"/>
    <numFmt numFmtId="201" formatCode="0.0_)%;\(0.0\)%"/>
    <numFmt numFmtId="202" formatCode="0.00_)%;\(0.00\)%"/>
    <numFmt numFmtId="203" formatCode="_ * #,##0_ ;_ * \(#,##0\)_ ;_ * &quot;-&quot;_ ;_ @_ "/>
    <numFmt numFmtId="204" formatCode="_ * #,##0_ ;_ * \(#,##0_)\ ;_ * &quot;-&quot;_ ;_ @_ "/>
    <numFmt numFmtId="205" formatCode="_ * #,##0_ ;_ * \(#,##0\)\ ;_ * &quot;-&quot;_ ;_ @_ "/>
    <numFmt numFmtId="206" formatCode="_ * #,##0_ ;_ * \ #,##0_ ;_ * &quot;-&quot;_ ;_ @_ "/>
    <numFmt numFmtId="207" formatCode="\(#,##0\);#,##0_);&quot;-&quot;??_);@"/>
    <numFmt numFmtId="208" formatCode="#,##0.0000000_$"/>
    <numFmt numFmtId="209" formatCode="&quot;$&quot;\ #,##0.00"/>
    <numFmt numFmtId="210" formatCode="&quot;$&quot;\ #,##0"/>
    <numFmt numFmtId="211" formatCode="&quot;$&quot;"/>
    <numFmt numFmtId="212" formatCode="_._.&quot;$&quot;* #,##0.000_)_%;_._.&quot;$&quot;* \(#,##0.000\)_%;_._.&quot;$&quot;* \ .000_)_%"/>
    <numFmt numFmtId="213" formatCode="###\ ###\ ###\ ###\ ###"/>
    <numFmt numFmtId="214" formatCode="_(* #,##0.0000_);_(* \(#,##0.0000\);_(* &quot;-&quot;??_);_(@_)"/>
    <numFmt numFmtId="215" formatCode="_(* #,##0.0_);_(* \(#,##0.0\);_(* &quot;-&quot;??_);_(@_)"/>
  </numFmts>
  <fonts count="80">
    <font>
      <sz val="10"/>
      <name val="Arial"/>
    </font>
    <font>
      <sz val="10"/>
      <name val="Arial"/>
    </font>
    <font>
      <b/>
      <sz val="11"/>
      <name val="Arial"/>
      <family val="2"/>
    </font>
    <font>
      <b/>
      <sz val="8"/>
      <name val="Arial"/>
      <family val="2"/>
      <charset val="163"/>
    </font>
    <font>
      <sz val="9"/>
      <name val="Arial"/>
      <family val="2"/>
    </font>
    <font>
      <sz val="11"/>
      <name val="Times New Roman"/>
      <family val="1"/>
    </font>
    <font>
      <u val="singleAccounting"/>
      <sz val="11"/>
      <name val="Times New Roman"/>
      <family val="1"/>
    </font>
    <font>
      <b/>
      <sz val="16"/>
      <name val="Times New Roman"/>
      <family val="1"/>
    </font>
    <font>
      <sz val="11"/>
      <color indexed="12"/>
      <name val="Times New Roman"/>
      <family val="1"/>
    </font>
    <font>
      <sz val="10"/>
      <name val="Times New Roman"/>
      <family val="1"/>
    </font>
    <font>
      <b/>
      <sz val="10"/>
      <name val="Arial"/>
      <family val="2"/>
    </font>
    <font>
      <sz val="10"/>
      <name val="Arial"/>
      <family val="2"/>
    </font>
    <font>
      <b/>
      <sz val="10"/>
      <color indexed="10"/>
      <name val="Arial"/>
      <family val="2"/>
    </font>
    <font>
      <b/>
      <sz val="11"/>
      <name val=".VnTime"/>
      <family val="2"/>
    </font>
    <font>
      <b/>
      <sz val="11"/>
      <name val="Times New Roman"/>
      <family val="1"/>
      <charset val="163"/>
    </font>
    <font>
      <sz val="11"/>
      <name val="Times New Roman"/>
      <family val="1"/>
      <charset val="163"/>
    </font>
    <font>
      <sz val="10"/>
      <name val="Times New Roman"/>
      <family val="1"/>
      <charset val="163"/>
    </font>
    <font>
      <b/>
      <sz val="14"/>
      <name val="Times New Roman"/>
      <family val="1"/>
      <charset val="163"/>
    </font>
    <font>
      <i/>
      <sz val="11"/>
      <name val="Times New Roman"/>
      <family val="1"/>
      <charset val="163"/>
    </font>
    <font>
      <b/>
      <sz val="11"/>
      <color indexed="10"/>
      <name val="Times New Roman"/>
      <family val="1"/>
      <charset val="163"/>
    </font>
    <font>
      <b/>
      <sz val="11"/>
      <color indexed="12"/>
      <name val="Times New Roman"/>
      <family val="1"/>
      <charset val="163"/>
    </font>
    <font>
      <b/>
      <sz val="11"/>
      <color indexed="8"/>
      <name val="Times New Roman"/>
      <family val="1"/>
      <charset val="163"/>
    </font>
    <font>
      <sz val="11"/>
      <color indexed="10"/>
      <name val="Times New Roman"/>
      <family val="1"/>
      <charset val="163"/>
    </font>
    <font>
      <sz val="11"/>
      <color indexed="12"/>
      <name val="Times New Roman"/>
      <family val="1"/>
      <charset val="163"/>
    </font>
    <font>
      <b/>
      <i/>
      <sz val="11"/>
      <name val="Times New Roman"/>
      <family val="1"/>
      <charset val="163"/>
    </font>
    <font>
      <sz val="11"/>
      <color indexed="8"/>
      <name val="Times New Roman"/>
      <family val="1"/>
      <charset val="163"/>
    </font>
    <font>
      <sz val="11"/>
      <color indexed="8"/>
      <name val=".VnTime"/>
      <family val="2"/>
    </font>
    <font>
      <sz val="14"/>
      <name val=".VnTime"/>
      <family val="2"/>
    </font>
    <font>
      <b/>
      <sz val="12"/>
      <name val="Arial"/>
      <family val="2"/>
    </font>
    <font>
      <b/>
      <sz val="18"/>
      <name val="Arial"/>
      <family val="2"/>
    </font>
    <font>
      <b/>
      <sz val="14"/>
      <name val=".VnTimeH"/>
      <family val="2"/>
    </font>
    <font>
      <sz val="14"/>
      <name val="뼻뮝"/>
      <family val="3"/>
    </font>
    <font>
      <sz val="12"/>
      <name val="바탕체"/>
      <family val="3"/>
    </font>
    <font>
      <sz val="12"/>
      <name val="뼻뮝"/>
      <family val="3"/>
    </font>
    <font>
      <sz val="12"/>
      <name val="新細明體"/>
      <charset val="136"/>
    </font>
    <font>
      <sz val="10"/>
      <name val="굴림체"/>
      <family val="3"/>
    </font>
    <font>
      <b/>
      <sz val="11"/>
      <name val="Times New Roman"/>
      <family val="1"/>
    </font>
    <font>
      <b/>
      <i/>
      <sz val="11"/>
      <name val="Times New Roman"/>
      <family val="1"/>
    </font>
    <font>
      <i/>
      <sz val="11"/>
      <name val="Times New Roman"/>
      <family val="1"/>
    </font>
    <font>
      <b/>
      <sz val="11"/>
      <color indexed="10"/>
      <name val="Times New Roman"/>
      <family val="1"/>
    </font>
    <font>
      <sz val="7"/>
      <name val="Times New Roman"/>
      <family val="1"/>
    </font>
    <font>
      <b/>
      <sz val="11"/>
      <color indexed="12"/>
      <name val="Times New Roman"/>
      <family val="1"/>
    </font>
    <font>
      <b/>
      <sz val="10"/>
      <name val="Times New Roman"/>
      <family val="1"/>
    </font>
    <font>
      <b/>
      <i/>
      <sz val="11"/>
      <color indexed="12"/>
      <name val="Times New Roman"/>
      <family val="1"/>
    </font>
    <font>
      <b/>
      <sz val="10"/>
      <color indexed="12"/>
      <name val="Times New Roman"/>
      <family val="1"/>
    </font>
    <font>
      <sz val="11"/>
      <color indexed="8"/>
      <name val="Times New Roman"/>
      <family val="1"/>
    </font>
    <font>
      <sz val="8"/>
      <name val="Arial"/>
      <family val="2"/>
      <charset val="163"/>
    </font>
    <font>
      <b/>
      <sz val="11"/>
      <color indexed="8"/>
      <name val="Times New Roman"/>
      <family val="1"/>
    </font>
    <font>
      <b/>
      <sz val="10"/>
      <color indexed="12"/>
      <name val="Times New Roman"/>
      <family val="1"/>
      <charset val="163"/>
    </font>
    <font>
      <b/>
      <sz val="10"/>
      <name val="Times New Roman"/>
      <family val="1"/>
      <charset val="163"/>
    </font>
    <font>
      <u/>
      <sz val="10"/>
      <name val="Times New Roman"/>
      <family val="1"/>
      <charset val="163"/>
    </font>
    <font>
      <b/>
      <sz val="12"/>
      <color indexed="12"/>
      <name val="Times New Roman"/>
      <family val="1"/>
    </font>
    <font>
      <sz val="10"/>
      <name val=".VnArial"/>
      <family val="2"/>
    </font>
    <font>
      <i/>
      <sz val="11"/>
      <color indexed="12"/>
      <name val="Times New Roman"/>
      <family val="1"/>
    </font>
    <font>
      <sz val="11"/>
      <color indexed="10"/>
      <name val="Times New Roman"/>
      <family val="1"/>
    </font>
    <font>
      <sz val="8"/>
      <name val=".VnArial"/>
      <family val="2"/>
    </font>
    <font>
      <sz val="12"/>
      <name val="Times New Roman"/>
      <family val="1"/>
    </font>
    <font>
      <sz val="10"/>
      <color indexed="8"/>
      <name val=".VnArial"/>
      <family val="2"/>
    </font>
    <font>
      <sz val="12"/>
      <color indexed="10"/>
      <name val=".VnTime"/>
      <family val="2"/>
    </font>
    <font>
      <b/>
      <u val="singleAccounting"/>
      <sz val="11"/>
      <name val="Times New Roman"/>
      <family val="1"/>
    </font>
    <font>
      <sz val="8"/>
      <color indexed="81"/>
      <name val="Tahoma"/>
      <family val="2"/>
      <charset val="163"/>
    </font>
    <font>
      <b/>
      <sz val="8"/>
      <color indexed="81"/>
      <name val="Tahoma"/>
      <family val="2"/>
      <charset val="163"/>
    </font>
    <font>
      <b/>
      <sz val="12"/>
      <name val="Times New Roman"/>
      <family val="1"/>
    </font>
    <font>
      <sz val="8"/>
      <name val="Times New Roman"/>
      <family val="1"/>
      <charset val="163"/>
    </font>
    <font>
      <sz val="10"/>
      <color indexed="10"/>
      <name val=".VnArial"/>
      <family val="2"/>
    </font>
    <font>
      <sz val="10"/>
      <color indexed="10"/>
      <name val=".VnTime"/>
      <family val="2"/>
    </font>
    <font>
      <b/>
      <sz val="12"/>
      <name val=".VnTime"/>
      <family val="2"/>
    </font>
    <font>
      <sz val="12"/>
      <name val=".VnTime"/>
      <family val="2"/>
    </font>
    <font>
      <sz val="10"/>
      <color indexed="12"/>
      <name val=".VnArial"/>
      <family val="2"/>
    </font>
    <font>
      <b/>
      <sz val="10"/>
      <color indexed="8"/>
      <name val=".VnArial"/>
      <family val="2"/>
    </font>
    <font>
      <sz val="12"/>
      <name val=".VnTime"/>
      <family val="2"/>
    </font>
    <font>
      <b/>
      <sz val="10"/>
      <name val=".VnArial"/>
      <family val="2"/>
    </font>
    <font>
      <sz val="10"/>
      <color indexed="8"/>
      <name val=".VnTime"/>
      <family val="2"/>
    </font>
    <font>
      <sz val="10"/>
      <color indexed="10"/>
      <name val="Arial"/>
      <family val="2"/>
      <charset val="163"/>
    </font>
    <font>
      <sz val="10"/>
      <color indexed="8"/>
      <name val="Arial"/>
      <family val="2"/>
    </font>
    <font>
      <sz val="12"/>
      <color indexed="8"/>
      <name val=".VnTime"/>
      <family val="2"/>
    </font>
    <font>
      <i/>
      <sz val="10"/>
      <name val=".VnArial"/>
      <family val="2"/>
    </font>
    <font>
      <sz val="11"/>
      <color theme="1"/>
      <name val="Times New Roman"/>
      <family val="1"/>
      <charset val="163"/>
    </font>
    <font>
      <sz val="10"/>
      <color theme="1"/>
      <name val=".VnArial"/>
      <family val="2"/>
    </font>
    <font>
      <i/>
      <sz val="11"/>
      <color theme="1"/>
      <name val="Times New Roman"/>
      <family val="1"/>
    </font>
  </fonts>
  <fills count="5">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s>
  <cellStyleXfs count="86">
    <xf numFmtId="0" fontId="0" fillId="0" borderId="0"/>
    <xf numFmtId="0" fontId="2" fillId="0" borderId="0" applyFill="0" applyBorder="0" applyProtection="0">
      <alignment horizontal="center"/>
      <protection locked="0"/>
    </xf>
    <xf numFmtId="0" fontId="26" fillId="0" borderId="0"/>
    <xf numFmtId="0" fontId="3" fillId="0" borderId="1">
      <alignment horizontal="center"/>
    </xf>
    <xf numFmtId="43" fontId="1" fillId="0" borderId="0" applyFont="0" applyFill="0" applyBorder="0" applyAlignment="0" applyProtection="0"/>
    <xf numFmtId="165" fontId="1" fillId="0" borderId="0" applyFont="0" applyFill="0" applyBorder="0" applyAlignment="0" applyProtection="0"/>
    <xf numFmtId="178" fontId="5" fillId="0" borderId="0" applyFont="0" applyFill="0" applyBorder="0" applyAlignment="0" applyProtection="0"/>
    <xf numFmtId="172" fontId="4" fillId="0" borderId="0" applyFont="0" applyFill="0" applyBorder="0" applyAlignment="0" applyProtection="0"/>
    <xf numFmtId="203" fontId="27" fillId="0" borderId="0" applyFont="0" applyFill="0" applyBorder="0" applyAlignment="0" applyProtection="0"/>
    <xf numFmtId="179" fontId="6" fillId="0" borderId="0" applyFont="0" applyFill="0" applyBorder="0" applyAlignment="0" applyProtection="0"/>
    <xf numFmtId="173" fontId="4" fillId="0" borderId="0" applyFont="0" applyFill="0" applyBorder="0" applyAlignment="0" applyProtection="0"/>
    <xf numFmtId="204" fontId="27" fillId="0" borderId="0" applyFont="0" applyFill="0" applyBorder="0" applyAlignment="0" applyProtection="0"/>
    <xf numFmtId="180" fontId="6" fillId="0" borderId="0" applyFont="0" applyFill="0" applyBorder="0" applyAlignment="0" applyProtection="0"/>
    <xf numFmtId="174" fontId="4" fillId="0" borderId="0" applyFont="0" applyFill="0" applyBorder="0" applyAlignment="0" applyProtection="0"/>
    <xf numFmtId="205" fontId="27" fillId="0" borderId="0" applyFont="0" applyFill="0" applyBorder="0" applyAlignment="0" applyProtection="0"/>
    <xf numFmtId="164" fontId="1" fillId="0" borderId="0" applyFont="0" applyFill="0" applyBorder="0" applyAlignment="0" applyProtection="0"/>
    <xf numFmtId="3" fontId="11" fillId="0" borderId="0" applyFont="0" applyFill="0" applyBorder="0" applyAlignment="0" applyProtection="0"/>
    <xf numFmtId="0" fontId="7" fillId="0" borderId="0" applyNumberFormat="0" applyFill="0" applyBorder="0" applyAlignment="0" applyProtection="0"/>
    <xf numFmtId="192" fontId="8" fillId="0" borderId="0" applyFill="0" applyBorder="0" applyProtection="0"/>
    <xf numFmtId="193" fontId="5" fillId="0" borderId="0" applyFont="0" applyFill="0" applyBorder="0" applyAlignment="0" applyProtection="0"/>
    <xf numFmtId="171" fontId="9" fillId="0" borderId="0" applyFill="0" applyBorder="0" applyProtection="0"/>
    <xf numFmtId="171" fontId="9" fillId="0" borderId="2" applyFill="0" applyProtection="0"/>
    <xf numFmtId="171" fontId="9" fillId="0" borderId="3" applyFill="0" applyProtection="0"/>
    <xf numFmtId="177" fontId="1" fillId="0" borderId="0" applyFill="0" applyBorder="0" applyProtection="0"/>
    <xf numFmtId="166" fontId="1" fillId="0" borderId="0" applyFont="0" applyFill="0" applyBorder="0" applyAlignment="0" applyProtection="0"/>
    <xf numFmtId="181" fontId="6" fillId="0" borderId="0" applyFont="0" applyFill="0" applyBorder="0" applyAlignment="0" applyProtection="0"/>
    <xf numFmtId="175" fontId="4" fillId="0" borderId="0" applyFont="0" applyFill="0" applyBorder="0" applyAlignment="0" applyProtection="0"/>
    <xf numFmtId="206" fontId="27" fillId="0" borderId="0" applyFont="0" applyFill="0" applyBorder="0" applyAlignment="0" applyProtection="0"/>
    <xf numFmtId="182" fontId="6" fillId="0" borderId="0" applyFont="0" applyFill="0" applyBorder="0" applyAlignment="0" applyProtection="0"/>
    <xf numFmtId="176" fontId="4" fillId="0" borderId="0" applyFont="0" applyFill="0" applyBorder="0" applyAlignment="0" applyProtection="0"/>
    <xf numFmtId="207" fontId="27" fillId="0" borderId="0" applyFont="0" applyFill="0" applyBorder="0" applyAlignment="0" applyProtection="0"/>
    <xf numFmtId="183" fontId="6" fillId="0" borderId="0" applyFont="0" applyFill="0" applyBorder="0" applyAlignment="0" applyProtection="0"/>
    <xf numFmtId="177" fontId="4" fillId="0" borderId="0" applyFont="0" applyFill="0" applyBorder="0" applyAlignment="0" applyProtection="0"/>
    <xf numFmtId="196" fontId="27" fillId="0" borderId="0" applyFont="0" applyFill="0" applyBorder="0" applyAlignment="0" applyProtection="0"/>
    <xf numFmtId="200" fontId="1" fillId="0" borderId="0" applyFont="0" applyFill="0" applyBorder="0" applyAlignment="0" applyProtection="0"/>
    <xf numFmtId="167" fontId="1" fillId="0" borderId="0" applyFont="0" applyFill="0" applyBorder="0" applyAlignment="0" applyProtection="0"/>
    <xf numFmtId="170" fontId="9" fillId="0" borderId="0" applyFill="0" applyBorder="0" applyProtection="0"/>
    <xf numFmtId="170" fontId="9" fillId="0" borderId="2" applyFill="0" applyProtection="0"/>
    <xf numFmtId="170" fontId="9" fillId="0" borderId="3" applyFill="0" applyProtection="0"/>
    <xf numFmtId="212" fontId="1" fillId="0" borderId="0" applyFill="0" applyBorder="0" applyProtection="0"/>
    <xf numFmtId="2" fontId="11" fillId="0" borderId="0" applyFont="0" applyFill="0" applyBorder="0" applyAlignment="0" applyProtection="0"/>
    <xf numFmtId="0" fontId="26" fillId="0" borderId="0" applyNumberFormat="0" applyFill="0" applyBorder="0" applyAlignment="0" applyProtection="0"/>
    <xf numFmtId="0" fontId="28" fillId="0" borderId="4" applyNumberFormat="0" applyAlignment="0" applyProtection="0">
      <alignment horizontal="left" vertical="center"/>
    </xf>
    <xf numFmtId="0" fontId="28" fillId="0" borderId="5">
      <alignment horizontal="left" vertical="center"/>
    </xf>
    <xf numFmtId="14" fontId="10" fillId="2" borderId="6">
      <alignment horizontal="center" vertical="center" wrapText="1"/>
    </xf>
    <xf numFmtId="0" fontId="29" fillId="0" borderId="0" applyNumberFormat="0" applyFill="0" applyBorder="0" applyAlignment="0" applyProtection="0"/>
    <xf numFmtId="0" fontId="28" fillId="0" borderId="0" applyNumberFormat="0" applyFill="0" applyBorder="0" applyAlignment="0" applyProtection="0"/>
    <xf numFmtId="0" fontId="2" fillId="0" borderId="0" applyFill="0" applyAlignment="0" applyProtection="0">
      <protection locked="0"/>
    </xf>
    <xf numFmtId="0" fontId="2" fillId="0" borderId="7" applyFill="0" applyAlignment="0" applyProtection="0">
      <protection locked="0"/>
    </xf>
    <xf numFmtId="49" fontId="30" fillId="0" borderId="8">
      <alignment vertical="center"/>
    </xf>
    <xf numFmtId="0" fontId="11" fillId="0" borderId="0"/>
    <xf numFmtId="0" fontId="5" fillId="0" borderId="0" applyFill="0" applyBorder="0" applyAlignment="0" applyProtection="0">
      <protection locked="0"/>
    </xf>
    <xf numFmtId="9" fontId="1" fillId="0" borderId="0" applyFont="0" applyFill="0" applyBorder="0" applyAlignment="0" applyProtection="0"/>
    <xf numFmtId="168" fontId="2" fillId="0" borderId="0" applyFont="0" applyFill="0" applyBorder="0" applyAlignment="0" applyProtection="0"/>
    <xf numFmtId="185" fontId="5" fillId="0" borderId="0" applyFont="0" applyFill="0" applyBorder="0" applyAlignment="0" applyProtection="0"/>
    <xf numFmtId="184" fontId="6" fillId="0" borderId="0" applyFont="0" applyFill="0" applyBorder="0" applyAlignment="0" applyProtection="0"/>
    <xf numFmtId="194" fontId="1" fillId="0" borderId="0" applyFont="0" applyFill="0" applyBorder="0" applyAlignment="0" applyProtection="0"/>
    <xf numFmtId="186" fontId="6" fillId="0" borderId="0" applyFont="0" applyFill="0" applyBorder="0" applyAlignment="0" applyProtection="0"/>
    <xf numFmtId="187" fontId="5" fillId="0" borderId="0" applyFont="0" applyFill="0" applyBorder="0" applyAlignment="0" applyProtection="0"/>
    <xf numFmtId="197" fontId="27" fillId="0" borderId="0" applyFont="0" applyFill="0" applyBorder="0" applyAlignment="0" applyProtection="0"/>
    <xf numFmtId="188" fontId="6" fillId="0" borderId="0" applyFont="0" applyFill="0" applyBorder="0" applyAlignment="0" applyProtection="0"/>
    <xf numFmtId="189" fontId="5" fillId="0" borderId="0" applyFont="0" applyFill="0" applyBorder="0" applyAlignment="0" applyProtection="0"/>
    <xf numFmtId="198" fontId="27" fillId="0" borderId="0" applyFont="0" applyFill="0" applyBorder="0" applyAlignment="0" applyProtection="0"/>
    <xf numFmtId="190" fontId="6" fillId="0" borderId="0" applyFont="0" applyFill="0" applyBorder="0" applyAlignment="0" applyProtection="0"/>
    <xf numFmtId="191" fontId="5" fillId="0" borderId="0" applyFont="0" applyFill="0" applyBorder="0" applyAlignment="0" applyProtection="0"/>
    <xf numFmtId="199" fontId="27" fillId="0" borderId="0" applyFont="0" applyFill="0" applyBorder="0" applyAlignment="0" applyProtection="0"/>
    <xf numFmtId="0" fontId="12" fillId="0" borderId="0" applyFill="0" applyBorder="0" applyProtection="0">
      <alignment horizontal="left" vertical="top"/>
    </xf>
    <xf numFmtId="0" fontId="11" fillId="0" borderId="9" applyNumberFormat="0" applyFont="0" applyFill="0" applyAlignment="0" applyProtection="0"/>
    <xf numFmtId="0" fontId="26" fillId="0" borderId="0" applyNumberFormat="0"/>
    <xf numFmtId="0" fontId="26"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9" fontId="32" fillId="0" borderId="0" applyFont="0" applyFill="0" applyBorder="0" applyAlignment="0" applyProtection="0"/>
    <xf numFmtId="0" fontId="33" fillId="0" borderId="0"/>
    <xf numFmtId="0" fontId="34" fillId="0" borderId="0"/>
    <xf numFmtId="168" fontId="1" fillId="0" borderId="0" applyFont="0" applyFill="0" applyBorder="0" applyAlignment="0" applyProtection="0"/>
    <xf numFmtId="202" fontId="1" fillId="0" borderId="0" applyFont="0" applyFill="0" applyBorder="0" applyAlignment="0" applyProtection="0"/>
    <xf numFmtId="210" fontId="1" fillId="0" borderId="0" applyFont="0" applyFill="0" applyBorder="0" applyAlignment="0" applyProtection="0"/>
    <xf numFmtId="211"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0" fontId="35" fillId="0" borderId="0"/>
    <xf numFmtId="167" fontId="1" fillId="0" borderId="0" applyFont="0" applyFill="0" applyBorder="0" applyAlignment="0" applyProtection="0"/>
    <xf numFmtId="201" fontId="1" fillId="0" borderId="0" applyFont="0" applyFill="0" applyBorder="0" applyAlignment="0" applyProtection="0"/>
  </cellStyleXfs>
  <cellXfs count="527">
    <xf numFmtId="0" fontId="0" fillId="0" borderId="0" xfId="0"/>
    <xf numFmtId="169" fontId="15" fillId="0" borderId="0" xfId="15" applyNumberFormat="1" applyFont="1"/>
    <xf numFmtId="169" fontId="14" fillId="0" borderId="0" xfId="15" applyNumberFormat="1" applyFont="1" applyBorder="1"/>
    <xf numFmtId="0" fontId="15" fillId="0" borderId="0" xfId="50" applyFont="1" applyBorder="1"/>
    <xf numFmtId="0" fontId="14" fillId="0" borderId="0" xfId="50" applyFont="1"/>
    <xf numFmtId="0" fontId="15" fillId="0" borderId="0" xfId="50" applyFont="1"/>
    <xf numFmtId="0" fontId="15" fillId="0" borderId="0" xfId="51" applyFont="1" applyBorder="1" applyProtection="1"/>
    <xf numFmtId="0" fontId="18" fillId="0" borderId="0" xfId="51" applyFont="1" applyBorder="1" applyProtection="1"/>
    <xf numFmtId="0" fontId="14" fillId="0" borderId="0" xfId="51" applyFont="1" applyBorder="1" applyProtection="1"/>
    <xf numFmtId="0" fontId="18" fillId="0" borderId="0" xfId="50" applyFont="1"/>
    <xf numFmtId="0" fontId="20" fillId="0" borderId="0" xfId="51" applyFont="1" applyBorder="1" applyProtection="1"/>
    <xf numFmtId="37" fontId="15" fillId="0" borderId="0" xfId="4" applyNumberFormat="1" applyFont="1"/>
    <xf numFmtId="37" fontId="14" fillId="0" borderId="8" xfId="4" applyNumberFormat="1" applyFont="1" applyBorder="1" applyAlignment="1">
      <alignment vertical="top" wrapText="1"/>
    </xf>
    <xf numFmtId="37" fontId="14" fillId="0" borderId="0" xfId="4" applyNumberFormat="1" applyFont="1" applyAlignment="1">
      <alignment vertical="top" wrapText="1"/>
    </xf>
    <xf numFmtId="37" fontId="14" fillId="0" borderId="8" xfId="4" applyNumberFormat="1" applyFont="1" applyBorder="1"/>
    <xf numFmtId="0" fontId="15" fillId="0" borderId="0" xfId="50" applyFont="1" applyAlignment="1">
      <alignment vertical="top" wrapText="1"/>
    </xf>
    <xf numFmtId="0" fontId="15" fillId="0" borderId="0" xfId="50" applyFont="1" applyAlignment="1">
      <alignment vertical="top"/>
    </xf>
    <xf numFmtId="0" fontId="5" fillId="0" borderId="0" xfId="50" applyFont="1"/>
    <xf numFmtId="0" fontId="38" fillId="0" borderId="0" xfId="50" applyFont="1"/>
    <xf numFmtId="0" fontId="36" fillId="0" borderId="0" xfId="50" applyFont="1"/>
    <xf numFmtId="0" fontId="5" fillId="0" borderId="0" xfId="0" applyFont="1"/>
    <xf numFmtId="0" fontId="36" fillId="0" borderId="0" xfId="0" applyFont="1" applyAlignment="1">
      <alignment vertical="top" wrapText="1"/>
    </xf>
    <xf numFmtId="0" fontId="5" fillId="0" borderId="0" xfId="0" applyFont="1" applyAlignment="1">
      <alignment vertical="top" wrapText="1"/>
    </xf>
    <xf numFmtId="195" fontId="15" fillId="0" borderId="0" xfId="4" applyNumberFormat="1" applyFont="1"/>
    <xf numFmtId="41" fontId="15" fillId="0" borderId="0" xfId="4" applyNumberFormat="1" applyFont="1" applyFill="1"/>
    <xf numFmtId="0" fontId="15" fillId="0" borderId="0" xfId="50" applyFont="1" applyFill="1"/>
    <xf numFmtId="41" fontId="14" fillId="0" borderId="0" xfId="4" applyNumberFormat="1" applyFont="1" applyFill="1" applyBorder="1" applyAlignment="1">
      <alignment horizontal="right"/>
    </xf>
    <xf numFmtId="0" fontId="14" fillId="0" borderId="0" xfId="50" applyFont="1" applyFill="1"/>
    <xf numFmtId="41" fontId="14" fillId="0" borderId="3" xfId="4" applyNumberFormat="1" applyFont="1" applyFill="1" applyBorder="1"/>
    <xf numFmtId="41" fontId="14" fillId="0" borderId="7" xfId="4" applyNumberFormat="1" applyFont="1" applyFill="1" applyBorder="1" applyAlignment="1">
      <alignment horizontal="right"/>
    </xf>
    <xf numFmtId="41" fontId="15" fillId="0" borderId="0" xfId="4" applyNumberFormat="1" applyFont="1" applyFill="1" applyBorder="1"/>
    <xf numFmtId="41" fontId="14" fillId="0" borderId="0" xfId="4" quotePrefix="1" applyNumberFormat="1" applyFont="1" applyFill="1" applyBorder="1" applyAlignment="1">
      <alignment horizontal="right"/>
    </xf>
    <xf numFmtId="41" fontId="15" fillId="0" borderId="0" xfId="4" applyNumberFormat="1" applyFont="1" applyFill="1" applyAlignment="1">
      <alignment horizontal="right"/>
    </xf>
    <xf numFmtId="0" fontId="38" fillId="0" borderId="0" xfId="50" applyFont="1" applyFill="1"/>
    <xf numFmtId="41" fontId="14" fillId="0" borderId="0" xfId="4" applyNumberFormat="1" applyFont="1" applyFill="1"/>
    <xf numFmtId="41" fontId="38" fillId="0" borderId="0" xfId="4" applyNumberFormat="1" applyFont="1" applyFill="1"/>
    <xf numFmtId="0" fontId="15" fillId="0" borderId="0" xfId="51" applyFont="1" applyFill="1" applyBorder="1" applyProtection="1"/>
    <xf numFmtId="0" fontId="25" fillId="0" borderId="0" xfId="0" applyFont="1" applyFill="1" applyAlignment="1">
      <alignment vertical="top" wrapText="1"/>
    </xf>
    <xf numFmtId="0" fontId="15" fillId="0" borderId="0" xfId="50" applyFont="1" applyFill="1" applyAlignment="1">
      <alignment wrapText="1"/>
    </xf>
    <xf numFmtId="0" fontId="36" fillId="0" borderId="0" xfId="50" applyFont="1" applyFill="1"/>
    <xf numFmtId="0" fontId="36" fillId="0" borderId="0" xfId="0" applyFont="1" applyFill="1" applyAlignment="1">
      <alignment vertical="top" wrapText="1"/>
    </xf>
    <xf numFmtId="0" fontId="37"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horizontal="justify" vertical="top" wrapText="1"/>
    </xf>
    <xf numFmtId="0" fontId="5" fillId="0" borderId="0" xfId="0" applyFont="1" applyFill="1"/>
    <xf numFmtId="0" fontId="14" fillId="0" borderId="0" xfId="51" applyFont="1" applyFill="1" applyBorder="1" applyProtection="1"/>
    <xf numFmtId="41" fontId="36" fillId="0" borderId="0" xfId="4" applyNumberFormat="1" applyFont="1" applyFill="1"/>
    <xf numFmtId="0" fontId="36" fillId="0" borderId="0" xfId="0" applyFont="1"/>
    <xf numFmtId="169" fontId="5" fillId="0" borderId="0" xfId="4" applyNumberFormat="1" applyFont="1"/>
    <xf numFmtId="0" fontId="47" fillId="0" borderId="0" xfId="0" applyFont="1" applyFill="1" applyAlignment="1">
      <alignment vertical="top" wrapText="1"/>
    </xf>
    <xf numFmtId="41" fontId="5" fillId="0" borderId="0" xfId="4" applyNumberFormat="1" applyFont="1"/>
    <xf numFmtId="41" fontId="15" fillId="0" borderId="0" xfId="4" applyNumberFormat="1" applyFont="1"/>
    <xf numFmtId="0" fontId="5" fillId="0" borderId="0" xfId="0" applyNumberFormat="1" applyFont="1" applyFill="1" applyBorder="1" applyAlignment="1"/>
    <xf numFmtId="195" fontId="36" fillId="0" borderId="0" xfId="4" applyNumberFormat="1" applyFont="1" applyBorder="1" applyAlignment="1">
      <alignment horizontal="center" wrapText="1"/>
    </xf>
    <xf numFmtId="41" fontId="15" fillId="0" borderId="0" xfId="4" applyNumberFormat="1" applyFont="1" applyBorder="1"/>
    <xf numFmtId="41" fontId="5" fillId="0" borderId="0" xfId="4" applyNumberFormat="1" applyFont="1" applyBorder="1"/>
    <xf numFmtId="169" fontId="15" fillId="0" borderId="0" xfId="4" applyNumberFormat="1" applyFont="1"/>
    <xf numFmtId="3" fontId="36" fillId="0" borderId="0" xfId="0" applyNumberFormat="1" applyFont="1" applyBorder="1" applyAlignment="1">
      <alignment horizontal="right" vertical="top" wrapText="1"/>
    </xf>
    <xf numFmtId="3" fontId="5" fillId="0" borderId="0" xfId="0" applyNumberFormat="1" applyFont="1" applyBorder="1" applyAlignment="1">
      <alignment horizontal="right" vertical="top" wrapText="1"/>
    </xf>
    <xf numFmtId="3" fontId="5" fillId="0" borderId="0" xfId="0" applyNumberFormat="1" applyFont="1"/>
    <xf numFmtId="169" fontId="14" fillId="0" borderId="0" xfId="15" applyNumberFormat="1" applyFont="1" applyFill="1" applyBorder="1"/>
    <xf numFmtId="0" fontId="16" fillId="0" borderId="0" xfId="0" applyFont="1" applyFill="1" applyAlignment="1"/>
    <xf numFmtId="169" fontId="14" fillId="0" borderId="0" xfId="15" applyNumberFormat="1" applyFont="1" applyFill="1" applyAlignment="1">
      <alignment horizontal="left"/>
    </xf>
    <xf numFmtId="169" fontId="15" fillId="0" borderId="0" xfId="15" applyNumberFormat="1" applyFont="1" applyFill="1"/>
    <xf numFmtId="164" fontId="14" fillId="0" borderId="0" xfId="15" applyFont="1" applyFill="1" applyAlignment="1">
      <alignment horizontal="center"/>
    </xf>
    <xf numFmtId="169" fontId="14" fillId="0" borderId="0" xfId="15" applyNumberFormat="1" applyFont="1" applyFill="1" applyBorder="1" applyAlignment="1">
      <alignment horizontal="left"/>
    </xf>
    <xf numFmtId="0" fontId="15" fillId="0" borderId="0" xfId="50" applyFont="1" applyFill="1" applyBorder="1"/>
    <xf numFmtId="169" fontId="15" fillId="0" borderId="0" xfId="15" applyNumberFormat="1" applyFont="1" applyFill="1" applyAlignment="1">
      <alignment horizontal="center"/>
    </xf>
    <xf numFmtId="164" fontId="15" fillId="0" borderId="0" xfId="15" applyFont="1" applyFill="1"/>
    <xf numFmtId="0" fontId="15" fillId="0" borderId="0" xfId="51" applyFont="1" applyFill="1" applyProtection="1"/>
    <xf numFmtId="0" fontId="15" fillId="0" borderId="0" xfId="51" applyFont="1" applyFill="1" applyAlignment="1" applyProtection="1">
      <alignment horizontal="center"/>
    </xf>
    <xf numFmtId="0" fontId="14" fillId="0" borderId="8" xfId="51" applyFont="1" applyFill="1" applyBorder="1" applyAlignment="1" applyProtection="1">
      <alignment horizontal="center" vertical="center" wrapText="1"/>
    </xf>
    <xf numFmtId="0" fontId="14" fillId="0" borderId="8" xfId="51" applyFont="1" applyFill="1" applyBorder="1" applyAlignment="1" applyProtection="1">
      <alignment horizontal="center" wrapText="1"/>
    </xf>
    <xf numFmtId="164" fontId="14" fillId="0" borderId="8" xfId="15" quotePrefix="1" applyFont="1" applyFill="1" applyBorder="1" applyAlignment="1">
      <alignment horizontal="right" vertical="center"/>
    </xf>
    <xf numFmtId="0" fontId="14" fillId="0" borderId="10" xfId="51" applyFont="1" applyFill="1" applyBorder="1" applyAlignment="1" applyProtection="1">
      <alignment horizontal="center" wrapText="1"/>
    </xf>
    <xf numFmtId="0" fontId="14" fillId="0" borderId="1" xfId="51" applyFont="1" applyFill="1" applyBorder="1" applyAlignment="1" applyProtection="1">
      <alignment horizontal="center" wrapText="1"/>
    </xf>
    <xf numFmtId="164" fontId="14" fillId="0" borderId="1" xfId="15" applyFont="1" applyFill="1" applyBorder="1" applyAlignment="1">
      <alignment horizontal="center" vertical="center"/>
    </xf>
    <xf numFmtId="0" fontId="15" fillId="0" borderId="11" xfId="51" applyFont="1" applyFill="1" applyBorder="1" applyProtection="1"/>
    <xf numFmtId="0" fontId="15" fillId="0" borderId="10" xfId="51" applyFont="1" applyFill="1" applyBorder="1" applyProtection="1"/>
    <xf numFmtId="0" fontId="15" fillId="0" borderId="10" xfId="51" applyFont="1" applyFill="1" applyBorder="1" applyAlignment="1" applyProtection="1">
      <alignment horizontal="center"/>
    </xf>
    <xf numFmtId="0" fontId="15" fillId="0" borderId="1" xfId="0" applyFont="1" applyFill="1" applyBorder="1" applyAlignment="1">
      <alignment horizontal="center" vertical="top" wrapText="1"/>
    </xf>
    <xf numFmtId="164" fontId="15" fillId="0" borderId="1" xfId="15" applyFont="1" applyFill="1" applyBorder="1"/>
    <xf numFmtId="0" fontId="19" fillId="0" borderId="12" xfId="51" applyFont="1" applyFill="1" applyBorder="1" applyProtection="1"/>
    <xf numFmtId="0" fontId="19" fillId="0" borderId="13" xfId="47" applyFont="1" applyFill="1" applyBorder="1" applyProtection="1"/>
    <xf numFmtId="0" fontId="19" fillId="0" borderId="13" xfId="47" applyFont="1" applyFill="1" applyBorder="1" applyAlignment="1" applyProtection="1">
      <alignment horizontal="center"/>
    </xf>
    <xf numFmtId="0" fontId="15" fillId="0" borderId="14" xfId="0" applyFont="1" applyFill="1" applyBorder="1" applyAlignment="1">
      <alignment horizontal="center" wrapText="1"/>
    </xf>
    <xf numFmtId="164" fontId="19" fillId="0" borderId="14" xfId="15" applyFont="1" applyFill="1" applyBorder="1" applyAlignment="1">
      <alignment horizontal="right"/>
    </xf>
    <xf numFmtId="0" fontId="15" fillId="0" borderId="12" xfId="51" applyFont="1" applyFill="1" applyBorder="1" applyProtection="1"/>
    <xf numFmtId="0" fontId="15" fillId="0" borderId="13" xfId="51" applyFont="1" applyFill="1" applyBorder="1" applyProtection="1"/>
    <xf numFmtId="0" fontId="15" fillId="0" borderId="13" xfId="51" applyFont="1" applyFill="1" applyBorder="1" applyAlignment="1" applyProtection="1">
      <alignment horizontal="center"/>
    </xf>
    <xf numFmtId="164" fontId="14" fillId="0" borderId="14" xfId="15" applyFont="1" applyFill="1" applyBorder="1" applyAlignment="1">
      <alignment horizontal="right"/>
    </xf>
    <xf numFmtId="164" fontId="15" fillId="0" borderId="14" xfId="15" applyFont="1" applyFill="1" applyBorder="1" applyAlignment="1">
      <alignment horizontal="right"/>
    </xf>
    <xf numFmtId="164" fontId="15" fillId="0" borderId="0" xfId="15" applyFont="1" applyFill="1" applyBorder="1" applyAlignment="1">
      <alignment horizontal="right"/>
    </xf>
    <xf numFmtId="0" fontId="20" fillId="0" borderId="12" xfId="51" applyFont="1" applyFill="1" applyBorder="1" applyProtection="1"/>
    <xf numFmtId="0" fontId="20" fillId="0" borderId="13" xfId="51" applyFont="1" applyFill="1" applyBorder="1" applyProtection="1"/>
    <xf numFmtId="0" fontId="20" fillId="0" borderId="13" xfId="51" applyFont="1" applyFill="1" applyBorder="1" applyAlignment="1" applyProtection="1">
      <alignment horizontal="center"/>
    </xf>
    <xf numFmtId="0" fontId="21" fillId="0" borderId="14" xfId="0" applyFont="1" applyFill="1" applyBorder="1" applyAlignment="1">
      <alignment horizontal="center" wrapText="1"/>
    </xf>
    <xf numFmtId="164" fontId="20" fillId="0" borderId="14" xfId="15" applyFont="1" applyFill="1" applyBorder="1" applyAlignment="1">
      <alignment horizontal="right"/>
    </xf>
    <xf numFmtId="0" fontId="15" fillId="0" borderId="12" xfId="51" quotePrefix="1" applyFont="1" applyFill="1" applyBorder="1" applyAlignment="1" applyProtection="1">
      <alignment horizontal="left"/>
    </xf>
    <xf numFmtId="0" fontId="15" fillId="0" borderId="12" xfId="51" quotePrefix="1" applyFont="1" applyFill="1" applyBorder="1" applyProtection="1"/>
    <xf numFmtId="0" fontId="14" fillId="0" borderId="14" xfId="0" applyFont="1" applyFill="1" applyBorder="1" applyAlignment="1">
      <alignment horizontal="center" wrapText="1"/>
    </xf>
    <xf numFmtId="0" fontId="15" fillId="0" borderId="12" xfId="51" applyFont="1" applyFill="1" applyBorder="1" applyAlignment="1" applyProtection="1">
      <alignment horizontal="left"/>
    </xf>
    <xf numFmtId="0" fontId="15" fillId="0" borderId="0" xfId="51" applyFont="1" applyFill="1" applyBorder="1" applyAlignment="1" applyProtection="1">
      <alignment horizontal="center"/>
    </xf>
    <xf numFmtId="164" fontId="15" fillId="0" borderId="13" xfId="15" applyFont="1" applyFill="1" applyBorder="1" applyAlignment="1">
      <alignment horizontal="right"/>
    </xf>
    <xf numFmtId="0" fontId="20" fillId="0" borderId="12" xfId="51" applyFont="1" applyFill="1" applyBorder="1" applyAlignment="1" applyProtection="1">
      <alignment horizontal="left"/>
    </xf>
    <xf numFmtId="0" fontId="15" fillId="0" borderId="12" xfId="51" quotePrefix="1" applyFont="1" applyFill="1" applyBorder="1" applyAlignment="1" applyProtection="1">
      <alignment horizontal="right"/>
    </xf>
    <xf numFmtId="0" fontId="18" fillId="0" borderId="13" xfId="51" applyFont="1" applyFill="1" applyBorder="1" applyProtection="1"/>
    <xf numFmtId="0" fontId="18" fillId="0" borderId="13" xfId="51" applyFont="1" applyFill="1" applyBorder="1" applyAlignment="1" applyProtection="1">
      <alignment horizontal="center"/>
    </xf>
    <xf numFmtId="0" fontId="15" fillId="0" borderId="14" xfId="51" applyFont="1" applyFill="1" applyBorder="1" applyAlignment="1" applyProtection="1">
      <alignment horizontal="center"/>
    </xf>
    <xf numFmtId="0" fontId="19" fillId="0" borderId="15" xfId="51" applyFont="1" applyFill="1" applyBorder="1" applyAlignment="1" applyProtection="1">
      <alignment horizontal="center"/>
    </xf>
    <xf numFmtId="0" fontId="22" fillId="0" borderId="8" xfId="51" applyFont="1" applyFill="1" applyBorder="1" applyAlignment="1" applyProtection="1">
      <alignment horizontal="center"/>
    </xf>
    <xf numFmtId="164" fontId="19" fillId="0" borderId="8" xfId="15" applyFont="1" applyFill="1" applyBorder="1" applyAlignment="1">
      <alignment horizontal="right"/>
    </xf>
    <xf numFmtId="0" fontId="15" fillId="0" borderId="7" xfId="51" applyFont="1" applyFill="1" applyBorder="1" applyProtection="1"/>
    <xf numFmtId="0" fontId="15" fillId="0" borderId="7" xfId="51" applyFont="1" applyFill="1" applyBorder="1" applyAlignment="1" applyProtection="1">
      <alignment horizontal="center"/>
    </xf>
    <xf numFmtId="0" fontId="15" fillId="0" borderId="11" xfId="51" quotePrefix="1" applyFont="1" applyFill="1" applyBorder="1" applyAlignment="1" applyProtection="1">
      <alignment horizontal="left"/>
    </xf>
    <xf numFmtId="0" fontId="15" fillId="0" borderId="1" xfId="51" applyFont="1" applyFill="1" applyBorder="1" applyAlignment="1" applyProtection="1">
      <alignment horizontal="center"/>
    </xf>
    <xf numFmtId="164" fontId="23" fillId="0" borderId="1" xfId="15" applyFont="1" applyFill="1" applyBorder="1" applyAlignment="1">
      <alignment horizontal="right"/>
    </xf>
    <xf numFmtId="0" fontId="19" fillId="0" borderId="13" xfId="51" applyFont="1" applyFill="1" applyBorder="1" applyProtection="1"/>
    <xf numFmtId="0" fontId="19" fillId="0" borderId="13" xfId="51" applyFont="1" applyFill="1" applyBorder="1" applyAlignment="1" applyProtection="1">
      <alignment horizontal="center"/>
    </xf>
    <xf numFmtId="0" fontId="22" fillId="0" borderId="14" xfId="51" applyFont="1" applyFill="1" applyBorder="1" applyAlignment="1" applyProtection="1">
      <alignment horizontal="center"/>
    </xf>
    <xf numFmtId="0" fontId="14" fillId="0" borderId="13" xfId="51" applyFont="1" applyFill="1" applyBorder="1" applyProtection="1"/>
    <xf numFmtId="0" fontId="14" fillId="0" borderId="13" xfId="51" applyFont="1" applyFill="1" applyBorder="1" applyAlignment="1" applyProtection="1">
      <alignment horizontal="center"/>
    </xf>
    <xf numFmtId="0" fontId="23" fillId="0" borderId="14" xfId="51" applyFont="1" applyFill="1" applyBorder="1" applyAlignment="1" applyProtection="1">
      <alignment horizontal="center"/>
    </xf>
    <xf numFmtId="0" fontId="14" fillId="0" borderId="12" xfId="51" applyFont="1" applyFill="1" applyBorder="1" applyProtection="1"/>
    <xf numFmtId="164" fontId="19" fillId="0" borderId="0" xfId="15" applyFont="1" applyFill="1" applyAlignment="1">
      <alignment horizontal="right"/>
    </xf>
    <xf numFmtId="164" fontId="15" fillId="0" borderId="0" xfId="15" applyFont="1" applyFill="1" applyAlignment="1">
      <alignment horizontal="right"/>
    </xf>
    <xf numFmtId="0" fontId="15" fillId="0" borderId="2" xfId="51" applyFont="1" applyFill="1" applyBorder="1" applyProtection="1"/>
    <xf numFmtId="0" fontId="15" fillId="0" borderId="2" xfId="51" applyFont="1" applyFill="1" applyBorder="1" applyAlignment="1" applyProtection="1">
      <alignment horizontal="center"/>
    </xf>
    <xf numFmtId="0" fontId="5" fillId="0" borderId="12" xfId="51" quotePrefix="1" applyFont="1" applyFill="1" applyBorder="1" applyProtection="1"/>
    <xf numFmtId="164" fontId="15" fillId="0" borderId="14" xfId="15" applyFont="1" applyFill="1" applyBorder="1"/>
    <xf numFmtId="0" fontId="15" fillId="0" borderId="16" xfId="51" applyFont="1" applyFill="1" applyBorder="1" applyProtection="1"/>
    <xf numFmtId="0" fontId="15" fillId="0" borderId="17" xfId="51" applyFont="1" applyFill="1" applyBorder="1" applyAlignment="1" applyProtection="1">
      <alignment horizontal="center"/>
    </xf>
    <xf numFmtId="164" fontId="15" fillId="0" borderId="17" xfId="15" applyFont="1" applyFill="1" applyBorder="1"/>
    <xf numFmtId="14" fontId="14" fillId="0" borderId="0" xfId="4" quotePrefix="1" applyNumberFormat="1" applyFont="1" applyFill="1" applyBorder="1" applyAlignment="1">
      <alignment horizontal="right"/>
    </xf>
    <xf numFmtId="0" fontId="44" fillId="0" borderId="0" xfId="50" applyFont="1" applyAlignment="1">
      <alignment horizontal="center"/>
    </xf>
    <xf numFmtId="195" fontId="5" fillId="0" borderId="0" xfId="4" applyNumberFormat="1" applyFont="1"/>
    <xf numFmtId="0" fontId="41" fillId="0" borderId="0" xfId="50" applyFont="1"/>
    <xf numFmtId="0" fontId="20" fillId="0" borderId="0" xfId="50" applyFont="1"/>
    <xf numFmtId="14" fontId="14" fillId="0" borderId="0" xfId="4" applyNumberFormat="1" applyFont="1" applyBorder="1" applyAlignment="1">
      <alignment horizontal="right"/>
    </xf>
    <xf numFmtId="41" fontId="15" fillId="0" borderId="0" xfId="4" applyNumberFormat="1" applyFont="1" applyAlignment="1">
      <alignment horizontal="right"/>
    </xf>
    <xf numFmtId="41" fontId="14" fillId="0" borderId="7" xfId="4" applyNumberFormat="1" applyFont="1" applyBorder="1" applyAlignment="1">
      <alignment horizontal="right"/>
    </xf>
    <xf numFmtId="41" fontId="14" fillId="0" borderId="0" xfId="4" applyNumberFormat="1" applyFont="1" applyBorder="1" applyAlignment="1">
      <alignment horizontal="right"/>
    </xf>
    <xf numFmtId="0" fontId="41" fillId="0" borderId="0" xfId="50" applyFont="1" applyBorder="1"/>
    <xf numFmtId="41" fontId="36" fillId="0" borderId="0" xfId="4" applyNumberFormat="1" applyFont="1" applyBorder="1"/>
    <xf numFmtId="0" fontId="8" fillId="0" borderId="0" xfId="50" applyFont="1" applyBorder="1"/>
    <xf numFmtId="213" fontId="52" fillId="3" borderId="0" xfId="0" applyNumberFormat="1" applyFont="1" applyFill="1" applyBorder="1"/>
    <xf numFmtId="213" fontId="52" fillId="0" borderId="0" xfId="0" applyNumberFormat="1" applyFont="1" applyBorder="1"/>
    <xf numFmtId="195" fontId="5" fillId="0" borderId="0" xfId="4" applyNumberFormat="1" applyFont="1" applyBorder="1"/>
    <xf numFmtId="0" fontId="53" fillId="0" borderId="0" xfId="50" applyFont="1" applyBorder="1"/>
    <xf numFmtId="0" fontId="38" fillId="0" borderId="0" xfId="50" applyFont="1" applyBorder="1"/>
    <xf numFmtId="41" fontId="15" fillId="3" borderId="0" xfId="4" applyNumberFormat="1" applyFont="1" applyFill="1" applyBorder="1"/>
    <xf numFmtId="0" fontId="43" fillId="0" borderId="0" xfId="50" applyFont="1" applyBorder="1"/>
    <xf numFmtId="41" fontId="14" fillId="0" borderId="3" xfId="4" applyNumberFormat="1" applyFont="1" applyBorder="1"/>
    <xf numFmtId="195" fontId="36" fillId="0" borderId="3" xfId="4" applyNumberFormat="1" applyFont="1" applyBorder="1"/>
    <xf numFmtId="41" fontId="19" fillId="0" borderId="0" xfId="4" applyNumberFormat="1" applyFont="1"/>
    <xf numFmtId="41" fontId="14" fillId="0" borderId="0" xfId="4" applyNumberFormat="1" applyFont="1"/>
    <xf numFmtId="0" fontId="25" fillId="0" borderId="0" xfId="0" applyFont="1" applyAlignment="1">
      <alignment vertical="top" wrapText="1"/>
    </xf>
    <xf numFmtId="0" fontId="43" fillId="0" borderId="0" xfId="50" applyFont="1"/>
    <xf numFmtId="0" fontId="41" fillId="0" borderId="0" xfId="50" applyFont="1" applyAlignment="1">
      <alignment vertical="top" wrapText="1"/>
    </xf>
    <xf numFmtId="41" fontId="14" fillId="0" borderId="7" xfId="4" applyNumberFormat="1" applyFont="1" applyBorder="1" applyAlignment="1">
      <alignment horizontal="right" vertical="top" wrapText="1"/>
    </xf>
    <xf numFmtId="195" fontId="5" fillId="0" borderId="0" xfId="4" applyNumberFormat="1" applyFont="1" applyBorder="1" applyAlignment="1">
      <alignment horizontal="center" wrapText="1"/>
    </xf>
    <xf numFmtId="0" fontId="25" fillId="0" borderId="0" xfId="0" applyFont="1" applyBorder="1" applyAlignment="1">
      <alignment vertical="top" wrapText="1"/>
    </xf>
    <xf numFmtId="41" fontId="18" fillId="0" borderId="0" xfId="4" applyNumberFormat="1" applyFont="1" applyBorder="1"/>
    <xf numFmtId="41" fontId="18" fillId="3" borderId="0" xfId="4" applyNumberFormat="1" applyFont="1" applyFill="1"/>
    <xf numFmtId="41" fontId="18" fillId="0" borderId="0" xfId="4" applyNumberFormat="1" applyFont="1"/>
    <xf numFmtId="41" fontId="15" fillId="3" borderId="0" xfId="4" applyNumberFormat="1" applyFont="1" applyFill="1"/>
    <xf numFmtId="0" fontId="20" fillId="0" borderId="0" xfId="0" applyFont="1"/>
    <xf numFmtId="41" fontId="19" fillId="0" borderId="0" xfId="4" applyNumberFormat="1" applyFont="1" applyBorder="1"/>
    <xf numFmtId="41" fontId="14" fillId="0" borderId="0" xfId="4" applyNumberFormat="1" applyFont="1" applyBorder="1"/>
    <xf numFmtId="195" fontId="49" fillId="0" borderId="8" xfId="4" applyNumberFormat="1" applyFont="1" applyBorder="1" applyAlignment="1">
      <alignment horizontal="right" vertical="top" wrapText="1"/>
    </xf>
    <xf numFmtId="37" fontId="15" fillId="0" borderId="8" xfId="4" applyNumberFormat="1" applyFont="1" applyBorder="1"/>
    <xf numFmtId="195" fontId="16" fillId="0" borderId="8" xfId="4" applyNumberFormat="1" applyFont="1" applyBorder="1"/>
    <xf numFmtId="195" fontId="49" fillId="0" borderId="8" xfId="4" applyNumberFormat="1" applyFont="1" applyBorder="1"/>
    <xf numFmtId="37" fontId="15" fillId="3" borderId="8" xfId="4" applyNumberFormat="1" applyFont="1" applyFill="1" applyBorder="1"/>
    <xf numFmtId="195" fontId="16" fillId="3" borderId="8" xfId="4" applyNumberFormat="1" applyFont="1" applyFill="1" applyBorder="1"/>
    <xf numFmtId="37" fontId="14" fillId="3" borderId="8" xfId="4" applyNumberFormat="1" applyFont="1" applyFill="1" applyBorder="1"/>
    <xf numFmtId="195" fontId="49" fillId="3" borderId="8" xfId="4" applyNumberFormat="1" applyFont="1" applyFill="1" applyBorder="1"/>
    <xf numFmtId="37" fontId="14" fillId="0" borderId="18" xfId="4" applyNumberFormat="1" applyFont="1" applyBorder="1"/>
    <xf numFmtId="195" fontId="49" fillId="3" borderId="18" xfId="4" applyNumberFormat="1" applyFont="1" applyFill="1" applyBorder="1"/>
    <xf numFmtId="37" fontId="15" fillId="3" borderId="0" xfId="4" applyNumberFormat="1" applyFont="1" applyFill="1"/>
    <xf numFmtId="195" fontId="16" fillId="3" borderId="0" xfId="4" applyNumberFormat="1" applyFont="1" applyFill="1"/>
    <xf numFmtId="195" fontId="49" fillId="3" borderId="0" xfId="4" applyNumberFormat="1" applyFont="1" applyFill="1" applyAlignment="1">
      <alignment horizontal="right"/>
    </xf>
    <xf numFmtId="41" fontId="5" fillId="3" borderId="0" xfId="4" applyNumberFormat="1" applyFont="1" applyFill="1" applyBorder="1" applyAlignment="1">
      <alignment horizontal="right"/>
    </xf>
    <xf numFmtId="195" fontId="5" fillId="3" borderId="0" xfId="4" applyNumberFormat="1" applyFont="1" applyFill="1" applyBorder="1"/>
    <xf numFmtId="0" fontId="15" fillId="3" borderId="0" xfId="50" applyFont="1" applyFill="1" applyBorder="1"/>
    <xf numFmtId="41" fontId="5" fillId="3" borderId="0" xfId="4" applyNumberFormat="1" applyFont="1" applyFill="1" applyBorder="1"/>
    <xf numFmtId="41" fontId="14" fillId="3" borderId="3" xfId="4" applyNumberFormat="1" applyFont="1" applyFill="1" applyBorder="1"/>
    <xf numFmtId="41" fontId="14" fillId="3" borderId="0" xfId="4" applyNumberFormat="1" applyFont="1" applyFill="1" applyBorder="1"/>
    <xf numFmtId="41" fontId="19" fillId="3" borderId="0" xfId="4" applyNumberFormat="1" applyFont="1" applyFill="1"/>
    <xf numFmtId="195" fontId="5" fillId="3" borderId="0" xfId="4" applyNumberFormat="1" applyFont="1" applyFill="1"/>
    <xf numFmtId="0" fontId="15" fillId="3" borderId="0" xfId="50" applyFont="1" applyFill="1"/>
    <xf numFmtId="0" fontId="41" fillId="0" borderId="0" xfId="50" applyFont="1" applyAlignment="1">
      <alignment wrapText="1"/>
    </xf>
    <xf numFmtId="0" fontId="15" fillId="0" borderId="0" xfId="50" applyFont="1" applyAlignment="1">
      <alignment wrapText="1"/>
    </xf>
    <xf numFmtId="41" fontId="14" fillId="0" borderId="7" xfId="4" applyNumberFormat="1" applyFont="1" applyBorder="1" applyAlignment="1">
      <alignment horizontal="right" wrapText="1"/>
    </xf>
    <xf numFmtId="0" fontId="37" fillId="0" borderId="0" xfId="50" applyFont="1"/>
    <xf numFmtId="41" fontId="36" fillId="0" borderId="0" xfId="4" applyNumberFormat="1" applyFont="1"/>
    <xf numFmtId="41" fontId="37" fillId="0" borderId="0" xfId="4" applyNumberFormat="1" applyFont="1"/>
    <xf numFmtId="195" fontId="36" fillId="0" borderId="0" xfId="4" applyNumberFormat="1" applyFont="1"/>
    <xf numFmtId="9" fontId="18" fillId="0" borderId="0" xfId="52" applyFont="1"/>
    <xf numFmtId="41" fontId="15" fillId="0" borderId="0" xfId="50" applyNumberFormat="1" applyFont="1"/>
    <xf numFmtId="169" fontId="5" fillId="3" borderId="0" xfId="4" applyNumberFormat="1" applyFont="1" applyFill="1" applyBorder="1"/>
    <xf numFmtId="213" fontId="55" fillId="3" borderId="0" xfId="0" applyNumberFormat="1" applyFont="1" applyFill="1" applyBorder="1"/>
    <xf numFmtId="169" fontId="5" fillId="3" borderId="0" xfId="4" applyNumberFormat="1" applyFont="1" applyFill="1" applyBorder="1" applyAlignment="1">
      <alignment horizontal="right"/>
    </xf>
    <xf numFmtId="41" fontId="5" fillId="0" borderId="0" xfId="0" applyNumberFormat="1" applyFont="1"/>
    <xf numFmtId="0" fontId="36" fillId="0" borderId="0" xfId="51" applyFont="1" applyBorder="1" applyProtection="1"/>
    <xf numFmtId="195" fontId="15" fillId="0" borderId="0" xfId="4" applyNumberFormat="1" applyFont="1" applyBorder="1"/>
    <xf numFmtId="195" fontId="15" fillId="0" borderId="0" xfId="50" applyNumberFormat="1" applyFont="1"/>
    <xf numFmtId="164" fontId="15" fillId="0" borderId="0" xfId="15" applyFont="1" applyBorder="1"/>
    <xf numFmtId="41" fontId="15" fillId="0" borderId="0" xfId="50" applyNumberFormat="1" applyFont="1" applyBorder="1"/>
    <xf numFmtId="164" fontId="36" fillId="3" borderId="0" xfId="15" applyFont="1" applyFill="1" applyBorder="1"/>
    <xf numFmtId="195" fontId="52" fillId="3" borderId="0" xfId="4" applyNumberFormat="1" applyFont="1" applyFill="1" applyBorder="1"/>
    <xf numFmtId="195" fontId="15" fillId="3" borderId="0" xfId="4" applyNumberFormat="1" applyFont="1" applyFill="1"/>
    <xf numFmtId="169" fontId="5" fillId="3" borderId="0" xfId="4" applyNumberFormat="1" applyFont="1" applyFill="1"/>
    <xf numFmtId="0" fontId="53" fillId="0" borderId="0" xfId="50" applyFont="1"/>
    <xf numFmtId="41" fontId="38" fillId="0" borderId="0" xfId="4" applyNumberFormat="1" applyFont="1"/>
    <xf numFmtId="9" fontId="15" fillId="0" borderId="0" xfId="52" applyFont="1"/>
    <xf numFmtId="214" fontId="19" fillId="0" borderId="0" xfId="4" applyNumberFormat="1" applyFont="1"/>
    <xf numFmtId="0" fontId="20" fillId="0" borderId="0" xfId="51" applyFont="1" applyBorder="1" applyAlignment="1" applyProtection="1">
      <alignment horizontal="justify" wrapText="1"/>
    </xf>
    <xf numFmtId="0" fontId="41" fillId="0" borderId="0" xfId="50" applyFont="1" applyAlignment="1">
      <alignment horizontal="center"/>
    </xf>
    <xf numFmtId="0" fontId="43" fillId="0" borderId="0" xfId="50" applyFont="1" applyAlignment="1">
      <alignment horizontal="center"/>
    </xf>
    <xf numFmtId="0" fontId="38" fillId="0" borderId="0" xfId="50" applyFont="1" applyAlignment="1">
      <alignment horizontal="left" indent="1"/>
    </xf>
    <xf numFmtId="0" fontId="41" fillId="0" borderId="0" xfId="50" applyFont="1" applyAlignment="1"/>
    <xf numFmtId="0" fontId="36" fillId="0" borderId="0" xfId="50" applyFont="1" applyAlignment="1">
      <alignment wrapText="1"/>
    </xf>
    <xf numFmtId="41" fontId="39" fillId="0" borderId="0" xfId="4" applyNumberFormat="1" applyFont="1"/>
    <xf numFmtId="213" fontId="15" fillId="0" borderId="0" xfId="50" applyNumberFormat="1" applyFont="1" applyBorder="1"/>
    <xf numFmtId="0" fontId="15" fillId="3" borderId="0" xfId="51" applyFont="1" applyFill="1" applyBorder="1" applyProtection="1"/>
    <xf numFmtId="213" fontId="57" fillId="3" borderId="0" xfId="0" applyNumberFormat="1" applyFont="1" applyFill="1" applyBorder="1"/>
    <xf numFmtId="3" fontId="58" fillId="3" borderId="0" xfId="4" applyNumberFormat="1" applyFont="1" applyFill="1" applyBorder="1"/>
    <xf numFmtId="14" fontId="14" fillId="0" borderId="0" xfId="4" quotePrefix="1" applyNumberFormat="1" applyFont="1" applyBorder="1" applyAlignment="1">
      <alignment horizontal="right"/>
    </xf>
    <xf numFmtId="0" fontId="44" fillId="0" borderId="0" xfId="50" applyFont="1" applyAlignment="1">
      <alignment vertical="top"/>
    </xf>
    <xf numFmtId="0" fontId="42" fillId="0" borderId="0" xfId="50" applyFont="1" applyAlignment="1">
      <alignment vertical="top"/>
    </xf>
    <xf numFmtId="41" fontId="42" fillId="0" borderId="0" xfId="4" applyNumberFormat="1" applyFont="1" applyAlignment="1">
      <alignment horizontal="right" vertical="top" wrapText="1"/>
    </xf>
    <xf numFmtId="41" fontId="42" fillId="0" borderId="0" xfId="4" applyNumberFormat="1" applyFont="1" applyAlignment="1">
      <alignment horizontal="right" vertical="top"/>
    </xf>
    <xf numFmtId="0" fontId="41" fillId="0" borderId="0" xfId="50" applyFont="1" applyAlignment="1">
      <alignment vertical="top"/>
    </xf>
    <xf numFmtId="41" fontId="15" fillId="0" borderId="0" xfId="4" applyNumberFormat="1" applyFont="1" applyAlignment="1">
      <alignment vertical="top"/>
    </xf>
    <xf numFmtId="41" fontId="15" fillId="0" borderId="0" xfId="4" applyNumberFormat="1" applyFont="1" applyAlignment="1">
      <alignment horizontal="right" vertical="top"/>
    </xf>
    <xf numFmtId="0" fontId="37" fillId="0" borderId="0" xfId="0" applyFont="1"/>
    <xf numFmtId="41" fontId="14" fillId="0" borderId="0" xfId="4" quotePrefix="1" applyNumberFormat="1" applyFont="1" applyBorder="1" applyAlignment="1">
      <alignment horizontal="right"/>
    </xf>
    <xf numFmtId="0" fontId="14" fillId="0" borderId="0" xfId="50" applyFont="1" applyAlignment="1">
      <alignment horizontal="justify" wrapText="1"/>
    </xf>
    <xf numFmtId="0" fontId="5" fillId="0" borderId="0" xfId="50" applyFont="1" applyAlignment="1">
      <alignment horizontal="justify" wrapText="1"/>
    </xf>
    <xf numFmtId="0" fontId="15" fillId="0" borderId="0" xfId="50" applyFont="1" applyAlignment="1">
      <alignment horizontal="justify" wrapText="1"/>
    </xf>
    <xf numFmtId="0" fontId="5" fillId="0" borderId="0" xfId="0" applyFont="1" applyAlignment="1">
      <alignment horizontal="justify"/>
    </xf>
    <xf numFmtId="41" fontId="39" fillId="3" borderId="0" xfId="4" applyNumberFormat="1" applyFont="1" applyFill="1" applyBorder="1"/>
    <xf numFmtId="41" fontId="39" fillId="0" borderId="0" xfId="4" applyNumberFormat="1" applyFont="1" applyBorder="1"/>
    <xf numFmtId="37" fontId="22" fillId="0" borderId="0" xfId="4" applyNumberFormat="1" applyFont="1"/>
    <xf numFmtId="0" fontId="16" fillId="0" borderId="0" xfId="51" applyFont="1" applyFill="1" applyBorder="1" applyProtection="1"/>
    <xf numFmtId="0" fontId="16" fillId="0" borderId="0" xfId="0" applyFont="1" applyBorder="1"/>
    <xf numFmtId="0" fontId="50" fillId="0" borderId="0" xfId="50" applyFont="1" applyBorder="1"/>
    <xf numFmtId="0" fontId="50" fillId="0" borderId="0" xfId="0" applyFont="1" applyBorder="1"/>
    <xf numFmtId="0" fontId="16" fillId="0" borderId="0" xfId="50" quotePrefix="1" applyFont="1" applyBorder="1"/>
    <xf numFmtId="0" fontId="16" fillId="0" borderId="0" xfId="0" applyFont="1" applyFill="1" applyBorder="1"/>
    <xf numFmtId="169" fontId="59" fillId="3" borderId="0" xfId="4" applyNumberFormat="1" applyFont="1" applyFill="1" applyBorder="1"/>
    <xf numFmtId="3" fontId="5" fillId="0" borderId="0" xfId="50" applyNumberFormat="1" applyFont="1"/>
    <xf numFmtId="3" fontId="15" fillId="0" borderId="0" xfId="4" applyNumberFormat="1" applyFont="1"/>
    <xf numFmtId="164" fontId="36" fillId="0" borderId="14" xfId="15" applyFont="1" applyFill="1" applyBorder="1" applyAlignment="1">
      <alignment horizontal="right"/>
    </xf>
    <xf numFmtId="0" fontId="39" fillId="0" borderId="0" xfId="50" applyFont="1" applyBorder="1"/>
    <xf numFmtId="0" fontId="52" fillId="0" borderId="0" xfId="0" applyNumberFormat="1" applyFont="1" applyBorder="1" applyAlignment="1"/>
    <xf numFmtId="41" fontId="37" fillId="0" borderId="0" xfId="4" quotePrefix="1" applyNumberFormat="1" applyFont="1" applyAlignment="1">
      <alignment horizontal="right"/>
    </xf>
    <xf numFmtId="0" fontId="62" fillId="0" borderId="0" xfId="51" applyFont="1" applyFill="1" applyProtection="1"/>
    <xf numFmtId="0" fontId="62" fillId="0" borderId="0" xfId="51" applyFont="1" applyFill="1" applyAlignment="1" applyProtection="1"/>
    <xf numFmtId="0" fontId="48" fillId="0" borderId="0" xfId="51" applyFont="1" applyBorder="1" applyAlignment="1" applyProtection="1">
      <alignment horizontal="justify" wrapText="1"/>
    </xf>
    <xf numFmtId="0" fontId="62" fillId="0" borderId="0" xfId="51" applyFont="1" applyFill="1" applyAlignment="1" applyProtection="1">
      <alignment horizontal="left"/>
    </xf>
    <xf numFmtId="195" fontId="49" fillId="0" borderId="8" xfId="4" applyNumberFormat="1" applyFont="1" applyBorder="1" applyAlignment="1">
      <alignment horizontal="center" vertical="top"/>
    </xf>
    <xf numFmtId="41" fontId="54" fillId="3" borderId="0" xfId="4" applyNumberFormat="1" applyFont="1" applyFill="1" applyBorder="1" applyAlignment="1">
      <alignment horizontal="right"/>
    </xf>
    <xf numFmtId="213" fontId="57" fillId="0" borderId="0" xfId="0" applyNumberFormat="1" applyFont="1" applyBorder="1"/>
    <xf numFmtId="195" fontId="36" fillId="0" borderId="19" xfId="4" applyNumberFormat="1" applyFont="1" applyFill="1" applyBorder="1" applyAlignment="1">
      <alignment horizontal="center"/>
    </xf>
    <xf numFmtId="0" fontId="15" fillId="0" borderId="15" xfId="51" applyFont="1" applyFill="1" applyBorder="1" applyProtection="1"/>
    <xf numFmtId="0" fontId="15" fillId="0" borderId="1" xfId="51" applyFont="1" applyFill="1" applyBorder="1" applyProtection="1"/>
    <xf numFmtId="0" fontId="15" fillId="0" borderId="14" xfId="51" applyFont="1" applyFill="1" applyBorder="1" applyProtection="1"/>
    <xf numFmtId="195" fontId="15" fillId="0" borderId="14" xfId="4" applyNumberFormat="1" applyFont="1" applyFill="1" applyBorder="1"/>
    <xf numFmtId="0" fontId="15" fillId="0" borderId="17" xfId="51" applyFont="1" applyFill="1" applyBorder="1" applyProtection="1"/>
    <xf numFmtId="195" fontId="14" fillId="0" borderId="14" xfId="4" applyNumberFormat="1" applyFont="1" applyFill="1" applyBorder="1"/>
    <xf numFmtId="195" fontId="5" fillId="0" borderId="14" xfId="4" applyNumberFormat="1" applyFont="1" applyFill="1" applyBorder="1"/>
    <xf numFmtId="0" fontId="14" fillId="0" borderId="20" xfId="50" applyFont="1" applyBorder="1"/>
    <xf numFmtId="0" fontId="14" fillId="0" borderId="20" xfId="50" quotePrefix="1" applyFont="1" applyBorder="1" applyAlignment="1">
      <alignment horizontal="center"/>
    </xf>
    <xf numFmtId="164" fontId="14" fillId="0" borderId="20" xfId="15" applyFont="1" applyBorder="1"/>
    <xf numFmtId="0" fontId="14" fillId="0" borderId="20" xfId="50" applyFont="1" applyBorder="1" applyAlignment="1">
      <alignment horizontal="center"/>
    </xf>
    <xf numFmtId="0" fontId="15" fillId="0" borderId="20" xfId="50" applyFont="1" applyBorder="1"/>
    <xf numFmtId="0" fontId="15" fillId="0" borderId="20" xfId="50" quotePrefix="1" applyFont="1" applyBorder="1" applyAlignment="1">
      <alignment horizontal="center"/>
    </xf>
    <xf numFmtId="164" fontId="25" fillId="0" borderId="20" xfId="15" applyFont="1" applyBorder="1"/>
    <xf numFmtId="164" fontId="21" fillId="0" borderId="20" xfId="15" applyFont="1" applyBorder="1"/>
    <xf numFmtId="0" fontId="15" fillId="0" borderId="20" xfId="50" applyFont="1" applyBorder="1" applyAlignment="1">
      <alignment horizontal="center"/>
    </xf>
    <xf numFmtId="0" fontId="15" fillId="0" borderId="20" xfId="50" applyFont="1" applyBorder="1" applyAlignment="1">
      <alignment wrapText="1" shrinkToFit="1"/>
    </xf>
    <xf numFmtId="164" fontId="25" fillId="3" borderId="20" xfId="15" applyFont="1" applyFill="1" applyBorder="1"/>
    <xf numFmtId="164" fontId="15" fillId="0" borderId="20" xfId="15" applyFont="1" applyBorder="1"/>
    <xf numFmtId="0" fontId="15" fillId="0" borderId="20" xfId="50" applyFont="1" applyBorder="1" applyAlignment="1">
      <alignment wrapText="1"/>
    </xf>
    <xf numFmtId="164" fontId="15" fillId="0" borderId="20" xfId="15" applyFont="1" applyBorder="1" applyAlignment="1">
      <alignment horizontal="center"/>
    </xf>
    <xf numFmtId="0" fontId="15" fillId="0" borderId="21" xfId="50" applyFont="1" applyBorder="1"/>
    <xf numFmtId="0" fontId="15" fillId="0" borderId="21" xfId="50" applyFont="1" applyBorder="1" applyAlignment="1">
      <alignment horizontal="center"/>
    </xf>
    <xf numFmtId="169" fontId="5" fillId="0" borderId="0" xfId="4" applyNumberFormat="1" applyFont="1" applyFill="1"/>
    <xf numFmtId="41" fontId="22" fillId="0" borderId="0" xfId="4" applyNumberFormat="1" applyFont="1"/>
    <xf numFmtId="41" fontId="16" fillId="0" borderId="0" xfId="4" applyNumberFormat="1" applyFont="1" applyFill="1" applyBorder="1"/>
    <xf numFmtId="195" fontId="5" fillId="0" borderId="0" xfId="4" applyNumberFormat="1" applyFont="1" applyBorder="1" applyAlignment="1">
      <alignment horizontal="center"/>
    </xf>
    <xf numFmtId="41" fontId="5" fillId="0" borderId="0" xfId="4" applyNumberFormat="1" applyFont="1" applyFill="1" applyBorder="1"/>
    <xf numFmtId="14" fontId="13" fillId="0" borderId="0" xfId="4" applyNumberFormat="1" applyFont="1" applyFill="1" applyBorder="1" applyAlignment="1">
      <alignment horizontal="center"/>
    </xf>
    <xf numFmtId="41" fontId="38" fillId="0" borderId="0" xfId="50" applyNumberFormat="1" applyFont="1" applyBorder="1"/>
    <xf numFmtId="195" fontId="5" fillId="3" borderId="0" xfId="4" applyNumberFormat="1" applyFont="1" applyFill="1" applyBorder="1" applyAlignment="1">
      <alignment horizontal="center" wrapText="1"/>
    </xf>
    <xf numFmtId="0" fontId="20" fillId="3" borderId="0" xfId="50" applyFont="1" applyFill="1"/>
    <xf numFmtId="0" fontId="20" fillId="3" borderId="0" xfId="51" applyFont="1" applyFill="1" applyBorder="1" applyProtection="1"/>
    <xf numFmtId="164" fontId="15" fillId="0" borderId="0" xfId="50" applyNumberFormat="1" applyFont="1"/>
    <xf numFmtId="164" fontId="15" fillId="0" borderId="20" xfId="50" applyNumberFormat="1" applyFont="1" applyBorder="1"/>
    <xf numFmtId="14" fontId="14" fillId="0" borderId="0" xfId="4" applyNumberFormat="1" applyFont="1" applyFill="1" applyBorder="1" applyAlignment="1">
      <alignment horizontal="right"/>
    </xf>
    <xf numFmtId="41" fontId="36" fillId="0" borderId="0" xfId="50" applyNumberFormat="1" applyFont="1"/>
    <xf numFmtId="41" fontId="38" fillId="0" borderId="0" xfId="4" applyNumberFormat="1" applyFont="1" applyFill="1" applyBorder="1"/>
    <xf numFmtId="213" fontId="64" fillId="0" borderId="0" xfId="0" applyNumberFormat="1" applyFont="1" applyBorder="1"/>
    <xf numFmtId="41" fontId="14" fillId="0" borderId="0" xfId="4" applyNumberFormat="1" applyFont="1" applyFill="1" applyBorder="1"/>
    <xf numFmtId="41" fontId="22" fillId="3" borderId="0" xfId="4" applyNumberFormat="1" applyFont="1" applyFill="1" applyBorder="1"/>
    <xf numFmtId="0" fontId="41" fillId="3" borderId="0" xfId="50" applyFont="1" applyFill="1"/>
    <xf numFmtId="41" fontId="14" fillId="3" borderId="7" xfId="4" applyNumberFormat="1" applyFont="1" applyFill="1" applyBorder="1" applyAlignment="1">
      <alignment horizontal="right"/>
    </xf>
    <xf numFmtId="0" fontId="5" fillId="3" borderId="0" xfId="0" applyFont="1" applyFill="1" applyBorder="1" applyAlignment="1">
      <alignment vertical="top" wrapText="1"/>
    </xf>
    <xf numFmtId="0" fontId="52" fillId="3" borderId="0" xfId="0" applyNumberFormat="1" applyFont="1" applyFill="1" applyBorder="1" applyAlignment="1"/>
    <xf numFmtId="0" fontId="14" fillId="3" borderId="0" xfId="50" applyFont="1" applyFill="1"/>
    <xf numFmtId="41" fontId="14" fillId="3" borderId="0" xfId="4" applyNumberFormat="1" applyFont="1" applyFill="1"/>
    <xf numFmtId="195" fontId="56" fillId="3" borderId="0" xfId="4" applyNumberFormat="1" applyFont="1" applyFill="1" applyBorder="1" applyAlignment="1">
      <alignment horizontal="center" wrapText="1"/>
    </xf>
    <xf numFmtId="41" fontId="15" fillId="3" borderId="0" xfId="50" applyNumberFormat="1" applyFont="1" applyFill="1"/>
    <xf numFmtId="3" fontId="67" fillId="3" borderId="20" xfId="0" applyNumberFormat="1" applyFont="1" applyFill="1" applyBorder="1"/>
    <xf numFmtId="0" fontId="14" fillId="0" borderId="1" xfId="50" applyFont="1" applyBorder="1" applyAlignment="1">
      <alignment horizontal="center" vertical="center" wrapText="1"/>
    </xf>
    <xf numFmtId="14" fontId="13" fillId="0" borderId="1" xfId="1" applyNumberFormat="1" applyFont="1" applyBorder="1" applyAlignment="1" applyProtection="1">
      <alignment horizontal="center" vertical="center" wrapText="1"/>
    </xf>
    <xf numFmtId="0" fontId="14" fillId="0" borderId="18" xfId="50" applyFont="1" applyBorder="1" applyAlignment="1">
      <alignment horizontal="center" vertical="center" wrapText="1"/>
    </xf>
    <xf numFmtId="0" fontId="15" fillId="0" borderId="20" xfId="50" applyFont="1" applyBorder="1" applyAlignment="1">
      <alignment horizontal="right"/>
    </xf>
    <xf numFmtId="0" fontId="15" fillId="0" borderId="20" xfId="50" quotePrefix="1" applyFont="1" applyBorder="1" applyAlignment="1">
      <alignment horizontal="right"/>
    </xf>
    <xf numFmtId="0" fontId="15" fillId="0" borderId="20" xfId="50" applyFont="1" applyBorder="1" applyAlignment="1">
      <alignment horizontal="left"/>
    </xf>
    <xf numFmtId="41" fontId="14" fillId="3" borderId="22" xfId="4" applyNumberFormat="1" applyFont="1" applyFill="1" applyBorder="1"/>
    <xf numFmtId="195" fontId="36" fillId="0" borderId="5" xfId="4" applyNumberFormat="1" applyFont="1" applyFill="1" applyBorder="1" applyAlignment="1">
      <alignment horizontal="center"/>
    </xf>
    <xf numFmtId="164" fontId="14" fillId="0" borderId="15" xfId="15" applyFont="1" applyFill="1" applyBorder="1" applyAlignment="1">
      <alignment horizontal="center" vertical="center"/>
    </xf>
    <xf numFmtId="164" fontId="15" fillId="0" borderId="0" xfId="15" applyNumberFormat="1" applyFont="1" applyFill="1" applyBorder="1"/>
    <xf numFmtId="195" fontId="15" fillId="0" borderId="14" xfId="4" applyNumberFormat="1" applyFont="1" applyFill="1" applyBorder="1" applyAlignment="1">
      <alignment horizontal="right"/>
    </xf>
    <xf numFmtId="195" fontId="15" fillId="0" borderId="13" xfId="4" applyNumberFormat="1" applyFont="1" applyFill="1" applyBorder="1" applyAlignment="1">
      <alignment horizontal="right"/>
    </xf>
    <xf numFmtId="41" fontId="14" fillId="0" borderId="22" xfId="4" applyNumberFormat="1" applyFont="1" applyFill="1" applyBorder="1"/>
    <xf numFmtId="41" fontId="36" fillId="0" borderId="0" xfId="4" applyNumberFormat="1" applyFont="1" applyFill="1" applyBorder="1"/>
    <xf numFmtId="3" fontId="67" fillId="0" borderId="0" xfId="0" applyNumberFormat="1" applyFont="1"/>
    <xf numFmtId="164" fontId="15" fillId="3" borderId="20" xfId="15" applyFont="1" applyFill="1" applyBorder="1"/>
    <xf numFmtId="195" fontId="14" fillId="0" borderId="0" xfId="4" applyNumberFormat="1" applyFont="1" applyBorder="1" applyAlignment="1">
      <alignment horizontal="center" wrapText="1"/>
    </xf>
    <xf numFmtId="195" fontId="57" fillId="3" borderId="0" xfId="4" applyNumberFormat="1" applyFont="1" applyFill="1" applyBorder="1"/>
    <xf numFmtId="0" fontId="44" fillId="0" borderId="0" xfId="50" applyFont="1" applyBorder="1" applyAlignment="1">
      <alignment horizontal="center"/>
    </xf>
    <xf numFmtId="0" fontId="51" fillId="0" borderId="0" xfId="50" applyFont="1" applyBorder="1" applyAlignment="1"/>
    <xf numFmtId="41" fontId="15" fillId="0" borderId="0" xfId="4" applyNumberFormat="1" applyFont="1" applyFill="1" applyBorder="1" applyAlignment="1">
      <alignment horizontal="right"/>
    </xf>
    <xf numFmtId="41" fontId="14" fillId="0" borderId="0" xfId="4" applyNumberFormat="1" applyFont="1" applyBorder="1" applyAlignment="1">
      <alignment horizontal="center" vertical="center" wrapText="1"/>
    </xf>
    <xf numFmtId="0" fontId="18" fillId="0" borderId="0" xfId="50" applyFont="1" applyBorder="1"/>
    <xf numFmtId="195" fontId="16" fillId="3" borderId="0" xfId="4" applyNumberFormat="1" applyFont="1" applyFill="1" applyBorder="1"/>
    <xf numFmtId="195" fontId="49" fillId="3" borderId="0" xfId="4" applyNumberFormat="1" applyFont="1" applyFill="1" applyBorder="1"/>
    <xf numFmtId="41" fontId="19" fillId="3" borderId="0" xfId="4" applyNumberFormat="1" applyFont="1" applyFill="1" applyBorder="1"/>
    <xf numFmtId="41" fontId="15" fillId="0" borderId="0" xfId="4" applyNumberFormat="1" applyFont="1" applyBorder="1" applyAlignment="1">
      <alignment horizontal="right"/>
    </xf>
    <xf numFmtId="195" fontId="36" fillId="0" borderId="0" xfId="4" applyNumberFormat="1" applyFont="1" applyBorder="1" applyAlignment="1">
      <alignment horizontal="right" wrapText="1"/>
    </xf>
    <xf numFmtId="41" fontId="15" fillId="0" borderId="0" xfId="4" applyNumberFormat="1" applyFont="1" applyBorder="1" applyAlignment="1">
      <alignment wrapText="1"/>
    </xf>
    <xf numFmtId="41" fontId="37" fillId="0" borderId="0" xfId="4" applyNumberFormat="1" applyFont="1" applyBorder="1"/>
    <xf numFmtId="195" fontId="36" fillId="0" borderId="0" xfId="4" applyNumberFormat="1" applyFont="1" applyBorder="1"/>
    <xf numFmtId="0" fontId="36" fillId="0" borderId="0" xfId="50" applyFont="1" applyBorder="1"/>
    <xf numFmtId="0" fontId="37" fillId="0" borderId="0" xfId="50" applyFont="1" applyBorder="1"/>
    <xf numFmtId="0" fontId="42" fillId="0" borderId="0" xfId="50" applyFont="1" applyBorder="1" applyAlignment="1">
      <alignment vertical="top"/>
    </xf>
    <xf numFmtId="0" fontId="15" fillId="0" borderId="0" xfId="50" applyFont="1" applyBorder="1" applyAlignment="1">
      <alignment vertical="top"/>
    </xf>
    <xf numFmtId="0" fontId="15" fillId="0" borderId="0" xfId="50" applyFont="1" applyBorder="1" applyAlignment="1">
      <alignment horizontal="right" vertical="top"/>
    </xf>
    <xf numFmtId="0" fontId="39" fillId="0" borderId="0" xfId="50" applyFont="1"/>
    <xf numFmtId="195" fontId="69" fillId="0" borderId="0" xfId="4" applyNumberFormat="1" applyFont="1" applyBorder="1"/>
    <xf numFmtId="164" fontId="15" fillId="3" borderId="0" xfId="15" applyFont="1" applyFill="1" applyBorder="1" applyAlignment="1">
      <alignment horizontal="right"/>
    </xf>
    <xf numFmtId="195" fontId="70" fillId="3" borderId="0" xfId="4" applyNumberFormat="1" applyFont="1" applyFill="1" applyBorder="1"/>
    <xf numFmtId="164" fontId="15" fillId="0" borderId="12" xfId="15" applyFont="1" applyFill="1" applyBorder="1" applyAlignment="1">
      <alignment horizontal="right"/>
    </xf>
    <xf numFmtId="41" fontId="14" fillId="0" borderId="22" xfId="4" applyNumberFormat="1" applyFont="1" applyBorder="1"/>
    <xf numFmtId="213" fontId="68" fillId="0" borderId="0" xfId="0" applyNumberFormat="1" applyFont="1" applyBorder="1"/>
    <xf numFmtId="3" fontId="70" fillId="0" borderId="0" xfId="0" applyNumberFormat="1" applyFont="1"/>
    <xf numFmtId="37" fontId="22" fillId="3" borderId="0" xfId="4" applyNumberFormat="1" applyFont="1" applyFill="1"/>
    <xf numFmtId="0" fontId="0" fillId="0" borderId="0" xfId="0" applyBorder="1"/>
    <xf numFmtId="195" fontId="0" fillId="0" borderId="0" xfId="0" applyNumberFormat="1" applyBorder="1"/>
    <xf numFmtId="195" fontId="72" fillId="3" borderId="20" xfId="4" applyNumberFormat="1" applyFont="1" applyFill="1" applyBorder="1"/>
    <xf numFmtId="3" fontId="73" fillId="0" borderId="0" xfId="4" applyNumberFormat="1" applyFont="1"/>
    <xf numFmtId="195" fontId="74" fillId="3" borderId="0" xfId="4" applyNumberFormat="1" applyFont="1" applyFill="1"/>
    <xf numFmtId="41" fontId="14" fillId="3" borderId="0" xfId="4" applyNumberFormat="1" applyFont="1" applyFill="1" applyBorder="1" applyAlignment="1">
      <alignment horizontal="right"/>
    </xf>
    <xf numFmtId="195" fontId="15" fillId="3" borderId="0" xfId="4" applyNumberFormat="1" applyFont="1" applyFill="1" applyBorder="1"/>
    <xf numFmtId="0" fontId="65" fillId="3" borderId="0" xfId="0" applyFont="1" applyFill="1" applyBorder="1"/>
    <xf numFmtId="0" fontId="56" fillId="3" borderId="0" xfId="0" applyFont="1" applyFill="1" applyBorder="1" applyAlignment="1">
      <alignment shrinkToFit="1"/>
    </xf>
    <xf numFmtId="41" fontId="45" fillId="3" borderId="0" xfId="4" applyNumberFormat="1" applyFont="1" applyFill="1" applyBorder="1" applyAlignment="1">
      <alignment horizontal="right"/>
    </xf>
    <xf numFmtId="195" fontId="75" fillId="3" borderId="0" xfId="4" applyNumberFormat="1" applyFont="1" applyFill="1" applyBorder="1"/>
    <xf numFmtId="3" fontId="0" fillId="0" borderId="0" xfId="4" applyNumberFormat="1" applyFont="1"/>
    <xf numFmtId="164" fontId="62" fillId="0" borderId="0" xfId="51" applyNumberFormat="1" applyFont="1" applyFill="1" applyAlignment="1" applyProtection="1"/>
    <xf numFmtId="164" fontId="20" fillId="0" borderId="13" xfId="15" applyFont="1" applyFill="1" applyBorder="1" applyAlignment="1">
      <alignment horizontal="right"/>
    </xf>
    <xf numFmtId="195" fontId="57" fillId="3" borderId="13" xfId="4" applyNumberFormat="1" applyFont="1" applyFill="1" applyBorder="1"/>
    <xf numFmtId="195" fontId="52" fillId="3" borderId="13" xfId="4" applyNumberFormat="1" applyFont="1" applyFill="1" applyBorder="1"/>
    <xf numFmtId="195" fontId="15" fillId="3" borderId="13" xfId="4" applyNumberFormat="1" applyFont="1" applyFill="1" applyBorder="1" applyAlignment="1">
      <alignment horizontal="right"/>
    </xf>
    <xf numFmtId="164" fontId="20" fillId="3" borderId="13" xfId="15" applyFont="1" applyFill="1" applyBorder="1" applyAlignment="1">
      <alignment horizontal="right"/>
    </xf>
    <xf numFmtId="195" fontId="22" fillId="3" borderId="13" xfId="4" applyNumberFormat="1" applyFont="1" applyFill="1" applyBorder="1" applyAlignment="1">
      <alignment horizontal="right"/>
    </xf>
    <xf numFmtId="195" fontId="68" fillId="3" borderId="13" xfId="4" applyNumberFormat="1" applyFont="1" applyFill="1" applyBorder="1"/>
    <xf numFmtId="164" fontId="19" fillId="0" borderId="13" xfId="15" applyFont="1" applyFill="1" applyBorder="1" applyAlignment="1">
      <alignment horizontal="right"/>
    </xf>
    <xf numFmtId="195" fontId="20" fillId="0" borderId="13" xfId="4" applyNumberFormat="1" applyFont="1" applyFill="1" applyBorder="1" applyAlignment="1">
      <alignment horizontal="right"/>
    </xf>
    <xf numFmtId="195" fontId="14" fillId="0" borderId="13" xfId="4" applyNumberFormat="1" applyFont="1" applyFill="1" applyBorder="1" applyAlignment="1">
      <alignment horizontal="center" wrapText="1"/>
    </xf>
    <xf numFmtId="195" fontId="5" fillId="3" borderId="13" xfId="4" applyNumberFormat="1" applyFont="1" applyFill="1" applyBorder="1"/>
    <xf numFmtId="195" fontId="5" fillId="0" borderId="13" xfId="4" applyNumberFormat="1" applyFont="1" applyFill="1" applyBorder="1"/>
    <xf numFmtId="195" fontId="20" fillId="0" borderId="0" xfId="4" applyNumberFormat="1" applyFont="1" applyFill="1" applyBorder="1" applyAlignment="1">
      <alignment horizontal="right"/>
    </xf>
    <xf numFmtId="213" fontId="57" fillId="3" borderId="13" xfId="0" applyNumberFormat="1" applyFont="1" applyFill="1" applyBorder="1"/>
    <xf numFmtId="164" fontId="25" fillId="0" borderId="13" xfId="15" applyFont="1" applyFill="1" applyBorder="1" applyAlignment="1">
      <alignment horizontal="right"/>
    </xf>
    <xf numFmtId="164" fontId="14" fillId="0" borderId="13" xfId="15" applyFont="1" applyFill="1" applyBorder="1" applyAlignment="1">
      <alignment horizontal="right"/>
    </xf>
    <xf numFmtId="213" fontId="71" fillId="0" borderId="0" xfId="0" applyNumberFormat="1" applyFont="1" applyBorder="1"/>
    <xf numFmtId="3" fontId="0" fillId="0" borderId="0" xfId="4" applyNumberFormat="1" applyFont="1" applyBorder="1"/>
    <xf numFmtId="195" fontId="73" fillId="0" borderId="0" xfId="4" applyNumberFormat="1" applyFont="1" applyBorder="1"/>
    <xf numFmtId="195" fontId="0" fillId="0" borderId="0" xfId="4" applyNumberFormat="1" applyFont="1" applyBorder="1"/>
    <xf numFmtId="195" fontId="5" fillId="0" borderId="0" xfId="0" applyNumberFormat="1" applyFont="1" applyBorder="1" applyAlignment="1">
      <alignment horizontal="center" wrapText="1"/>
    </xf>
    <xf numFmtId="195" fontId="58" fillId="3" borderId="0" xfId="4" applyNumberFormat="1" applyFont="1" applyFill="1" applyBorder="1"/>
    <xf numFmtId="164" fontId="19" fillId="0" borderId="20" xfId="15" applyFont="1" applyBorder="1"/>
    <xf numFmtId="41" fontId="54" fillId="0" borderId="0" xfId="4" applyNumberFormat="1" applyFont="1" applyFill="1" applyBorder="1"/>
    <xf numFmtId="195" fontId="15" fillId="0" borderId="0" xfId="51" applyNumberFormat="1" applyFont="1" applyBorder="1" applyProtection="1"/>
    <xf numFmtId="164" fontId="22" fillId="0" borderId="20" xfId="15" applyFont="1" applyBorder="1"/>
    <xf numFmtId="164" fontId="39" fillId="0" borderId="20" xfId="50" applyNumberFormat="1" applyFont="1" applyBorder="1"/>
    <xf numFmtId="164" fontId="22" fillId="3" borderId="20" xfId="15" applyFont="1" applyFill="1" applyBorder="1"/>
    <xf numFmtId="3" fontId="66" fillId="0" borderId="0" xfId="0" applyNumberFormat="1" applyFont="1"/>
    <xf numFmtId="195" fontId="14" fillId="0" borderId="0" xfId="4" applyNumberFormat="1" applyFont="1" applyBorder="1"/>
    <xf numFmtId="213" fontId="71" fillId="3" borderId="0" xfId="0" applyNumberFormat="1" applyFont="1" applyFill="1" applyBorder="1"/>
    <xf numFmtId="164" fontId="77" fillId="3" borderId="14" xfId="15" applyFont="1" applyFill="1" applyBorder="1" applyAlignment="1">
      <alignment horizontal="right"/>
    </xf>
    <xf numFmtId="41" fontId="77" fillId="0" borderId="0" xfId="4" applyNumberFormat="1" applyFont="1" applyFill="1" applyBorder="1"/>
    <xf numFmtId="213" fontId="78" fillId="3" borderId="0" xfId="0" applyNumberFormat="1" applyFont="1" applyFill="1" applyBorder="1"/>
    <xf numFmtId="195" fontId="52" fillId="4" borderId="0" xfId="4" applyNumberFormat="1" applyFont="1" applyFill="1" applyBorder="1" applyAlignment="1"/>
    <xf numFmtId="213" fontId="52" fillId="4" borderId="0" xfId="0" applyNumberFormat="1" applyFont="1" applyFill="1" applyBorder="1"/>
    <xf numFmtId="41" fontId="15" fillId="4" borderId="0" xfId="4" applyNumberFormat="1" applyFont="1" applyFill="1" applyBorder="1"/>
    <xf numFmtId="195" fontId="71" fillId="4" borderId="0" xfId="4" applyNumberFormat="1" applyFont="1" applyFill="1" applyBorder="1" applyAlignment="1"/>
    <xf numFmtId="195" fontId="76" fillId="4" borderId="0" xfId="4" applyNumberFormat="1" applyFont="1" applyFill="1" applyBorder="1" applyAlignment="1"/>
    <xf numFmtId="0" fontId="51" fillId="0" borderId="0" xfId="50" applyFont="1" applyBorder="1" applyAlignment="1">
      <alignment horizontal="center"/>
    </xf>
    <xf numFmtId="37" fontId="14" fillId="4" borderId="8" xfId="4" applyNumberFormat="1" applyFont="1" applyFill="1" applyBorder="1"/>
    <xf numFmtId="195" fontId="16" fillId="4" borderId="8" xfId="4" applyNumberFormat="1" applyFont="1" applyFill="1" applyBorder="1"/>
    <xf numFmtId="37" fontId="22" fillId="4" borderId="0" xfId="4" applyNumberFormat="1" applyFont="1" applyFill="1"/>
    <xf numFmtId="37" fontId="15" fillId="4" borderId="0" xfId="4" applyNumberFormat="1" applyFont="1" applyFill="1"/>
    <xf numFmtId="195" fontId="15" fillId="4" borderId="0" xfId="50" applyNumberFormat="1" applyFont="1" applyFill="1" applyBorder="1"/>
    <xf numFmtId="41" fontId="19" fillId="4" borderId="0" xfId="4" applyNumberFormat="1" applyFont="1" applyFill="1"/>
    <xf numFmtId="0" fontId="5" fillId="0" borderId="0" xfId="0" applyFont="1" applyBorder="1" applyAlignment="1">
      <alignment vertical="top" wrapText="1"/>
    </xf>
    <xf numFmtId="41" fontId="79" fillId="0" borderId="0" xfId="4" applyNumberFormat="1" applyFont="1" applyFill="1" applyBorder="1"/>
    <xf numFmtId="0" fontId="38" fillId="0" borderId="0" xfId="0" applyFont="1" applyBorder="1" applyAlignment="1">
      <alignment vertical="top" wrapText="1"/>
    </xf>
    <xf numFmtId="164" fontId="15" fillId="4" borderId="0" xfId="15" applyFont="1" applyFill="1" applyBorder="1" applyAlignment="1">
      <alignment horizontal="right"/>
    </xf>
    <xf numFmtId="169" fontId="14" fillId="4" borderId="0" xfId="15" applyNumberFormat="1" applyFont="1" applyFill="1" applyAlignment="1">
      <alignment horizontal="left"/>
    </xf>
    <xf numFmtId="169" fontId="15" fillId="4" borderId="0" xfId="15" applyNumberFormat="1" applyFont="1" applyFill="1"/>
    <xf numFmtId="164" fontId="14" fillId="4" borderId="0" xfId="15" applyFont="1" applyFill="1" applyAlignment="1">
      <alignment horizontal="center"/>
    </xf>
    <xf numFmtId="164" fontId="5" fillId="4" borderId="0" xfId="15" applyFont="1" applyFill="1" applyAlignment="1">
      <alignment horizontal="center"/>
    </xf>
    <xf numFmtId="169" fontId="14" fillId="4" borderId="0" xfId="15" applyNumberFormat="1" applyFont="1" applyFill="1" applyBorder="1" applyAlignment="1">
      <alignment horizontal="left"/>
    </xf>
    <xf numFmtId="0" fontId="15" fillId="4" borderId="0" xfId="50" applyFont="1" applyFill="1" applyBorder="1"/>
    <xf numFmtId="0" fontId="15" fillId="4" borderId="0" xfId="50" applyFont="1" applyFill="1"/>
    <xf numFmtId="0" fontId="15" fillId="4" borderId="0" xfId="50" applyFont="1" applyFill="1" applyBorder="1" applyAlignment="1">
      <alignment wrapText="1"/>
    </xf>
    <xf numFmtId="169" fontId="14" fillId="4" borderId="0" xfId="15" applyNumberFormat="1" applyFont="1" applyFill="1" applyBorder="1"/>
    <xf numFmtId="0" fontId="14" fillId="4" borderId="0" xfId="50" applyFont="1" applyFill="1" applyAlignment="1">
      <alignment horizontal="left"/>
    </xf>
    <xf numFmtId="0" fontId="15" fillId="4" borderId="0" xfId="51" applyFont="1" applyFill="1" applyProtection="1"/>
    <xf numFmtId="0" fontId="14" fillId="4" borderId="8" xfId="51" applyFont="1" applyFill="1" applyBorder="1" applyAlignment="1" applyProtection="1">
      <alignment horizontal="center" vertical="center" wrapText="1"/>
    </xf>
    <xf numFmtId="14" fontId="13" fillId="4" borderId="8" xfId="1" applyNumberFormat="1" applyFont="1" applyFill="1" applyBorder="1" applyAlignment="1" applyProtection="1">
      <alignment horizontal="center" vertical="center" wrapText="1"/>
    </xf>
    <xf numFmtId="0" fontId="14" fillId="4" borderId="1" xfId="51" applyFont="1" applyFill="1" applyBorder="1" applyAlignment="1" applyProtection="1">
      <alignment horizontal="center" vertical="center" wrapText="1"/>
    </xf>
    <xf numFmtId="0" fontId="14" fillId="4" borderId="20" xfId="51" quotePrefix="1" applyFont="1" applyFill="1" applyBorder="1" applyProtection="1"/>
    <xf numFmtId="0" fontId="14" fillId="4" borderId="20" xfId="51" applyFont="1" applyFill="1" applyBorder="1" applyProtection="1"/>
    <xf numFmtId="0" fontId="14" fillId="4" borderId="20" xfId="51" quotePrefix="1" applyFont="1" applyFill="1" applyBorder="1" applyAlignment="1" applyProtection="1">
      <alignment horizontal="center"/>
    </xf>
    <xf numFmtId="0" fontId="14" fillId="4" borderId="20" xfId="0" applyFont="1" applyFill="1" applyBorder="1" applyAlignment="1">
      <alignment horizontal="center" wrapText="1"/>
    </xf>
    <xf numFmtId="213" fontId="52" fillId="4" borderId="20" xfId="0" applyNumberFormat="1" applyFont="1" applyFill="1" applyBorder="1"/>
    <xf numFmtId="164" fontId="36" fillId="4" borderId="20" xfId="15" applyFont="1" applyFill="1" applyBorder="1"/>
    <xf numFmtId="164" fontId="5" fillId="4" borderId="20" xfId="51" applyNumberFormat="1" applyFont="1" applyFill="1" applyBorder="1" applyProtection="1"/>
    <xf numFmtId="195" fontId="14" fillId="4" borderId="20" xfId="4" applyNumberFormat="1" applyFont="1" applyFill="1" applyBorder="1"/>
    <xf numFmtId="0" fontId="14" fillId="4" borderId="0" xfId="51" applyFont="1" applyFill="1" applyProtection="1"/>
    <xf numFmtId="0" fontId="15" fillId="4" borderId="20" xfId="51" quotePrefix="1" applyFont="1" applyFill="1" applyBorder="1" applyAlignment="1" applyProtection="1">
      <alignment horizontal="center"/>
    </xf>
    <xf numFmtId="164" fontId="15" fillId="4" borderId="20" xfId="15" applyFont="1" applyFill="1" applyBorder="1"/>
    <xf numFmtId="195" fontId="15" fillId="4" borderId="20" xfId="4" applyNumberFormat="1" applyFont="1" applyFill="1" applyBorder="1"/>
    <xf numFmtId="0" fontId="14" fillId="4" borderId="20" xfId="51" applyFont="1" applyFill="1" applyBorder="1" applyAlignment="1" applyProtection="1"/>
    <xf numFmtId="0" fontId="14" fillId="4" borderId="20" xfId="51" applyFont="1" applyFill="1" applyBorder="1" applyAlignment="1" applyProtection="1">
      <alignment horizontal="center"/>
    </xf>
    <xf numFmtId="195" fontId="36" fillId="4" borderId="20" xfId="4" applyNumberFormat="1" applyFont="1" applyFill="1" applyBorder="1"/>
    <xf numFmtId="0" fontId="15" fillId="4" borderId="20" xfId="51" applyFont="1" applyFill="1" applyBorder="1" applyAlignment="1" applyProtection="1">
      <alignment horizontal="center"/>
    </xf>
    <xf numFmtId="0" fontId="15" fillId="4" borderId="20" xfId="0" applyFont="1" applyFill="1" applyBorder="1" applyAlignment="1">
      <alignment horizontal="center" wrapText="1"/>
    </xf>
    <xf numFmtId="0" fontId="38" fillId="4" borderId="20" xfId="51" applyFont="1" applyFill="1" applyBorder="1" applyAlignment="1" applyProtection="1">
      <alignment horizontal="right"/>
    </xf>
    <xf numFmtId="0" fontId="38" fillId="4" borderId="20" xfId="51" applyFont="1" applyFill="1" applyBorder="1" applyProtection="1"/>
    <xf numFmtId="0" fontId="38" fillId="4" borderId="20" xfId="51" applyFont="1" applyFill="1" applyBorder="1" applyAlignment="1" applyProtection="1">
      <alignment horizontal="center"/>
    </xf>
    <xf numFmtId="0" fontId="38" fillId="4" borderId="20" xfId="0" applyFont="1" applyFill="1" applyBorder="1" applyAlignment="1">
      <alignment horizontal="center" wrapText="1"/>
    </xf>
    <xf numFmtId="164" fontId="38" fillId="4" borderId="20" xfId="15" applyFont="1" applyFill="1" applyBorder="1"/>
    <xf numFmtId="195" fontId="38" fillId="4" borderId="20" xfId="4" applyNumberFormat="1" applyFont="1" applyFill="1" applyBorder="1"/>
    <xf numFmtId="0" fontId="38" fillId="4" borderId="0" xfId="51" applyFont="1" applyFill="1" applyProtection="1"/>
    <xf numFmtId="0" fontId="15" fillId="4" borderId="20" xfId="51" applyFont="1" applyFill="1" applyBorder="1" applyProtection="1"/>
    <xf numFmtId="195" fontId="36" fillId="4" borderId="20" xfId="4" applyNumberFormat="1" applyFont="1" applyFill="1" applyBorder="1" applyAlignment="1">
      <alignment horizontal="center" wrapText="1"/>
    </xf>
    <xf numFmtId="195" fontId="14" fillId="4" borderId="20" xfId="51" applyNumberFormat="1" applyFont="1" applyFill="1" applyBorder="1" applyProtection="1"/>
    <xf numFmtId="3" fontId="14" fillId="4" borderId="20" xfId="51" applyNumberFormat="1" applyFont="1" applyFill="1" applyBorder="1" applyProtection="1"/>
    <xf numFmtId="0" fontId="14" fillId="4" borderId="21" xfId="51" applyFont="1" applyFill="1" applyBorder="1" applyProtection="1"/>
    <xf numFmtId="0" fontId="14" fillId="4" borderId="21" xfId="51" applyFont="1" applyFill="1" applyBorder="1" applyAlignment="1" applyProtection="1">
      <alignment horizontal="center"/>
    </xf>
    <xf numFmtId="0" fontId="15" fillId="4" borderId="21" xfId="51" applyFont="1" applyFill="1" applyBorder="1" applyProtection="1"/>
    <xf numFmtId="195" fontId="15" fillId="4" borderId="21" xfId="51" applyNumberFormat="1" applyFont="1" applyFill="1" applyBorder="1" applyProtection="1"/>
    <xf numFmtId="0" fontId="62" fillId="4" borderId="0" xfId="51" applyFont="1" applyFill="1" applyProtection="1"/>
    <xf numFmtId="0" fontId="62" fillId="4" borderId="0" xfId="51" applyFont="1" applyFill="1" applyAlignment="1" applyProtection="1"/>
    <xf numFmtId="195" fontId="15" fillId="4" borderId="0" xfId="4" applyNumberFormat="1" applyFont="1" applyFill="1"/>
    <xf numFmtId="195" fontId="15" fillId="4" borderId="0" xfId="51" applyNumberFormat="1" applyFont="1" applyFill="1" applyProtection="1"/>
    <xf numFmtId="195" fontId="13" fillId="4" borderId="1" xfId="4" applyNumberFormat="1" applyFont="1" applyFill="1" applyBorder="1" applyAlignment="1">
      <alignment horizontal="center" vertical="center" wrapText="1"/>
    </xf>
    <xf numFmtId="195" fontId="14" fillId="4" borderId="18" xfId="4" applyNumberFormat="1" applyFont="1" applyFill="1" applyBorder="1" applyAlignment="1">
      <alignment horizontal="center" vertical="center" wrapText="1"/>
    </xf>
    <xf numFmtId="195" fontId="15" fillId="4" borderId="20" xfId="4" applyNumberFormat="1" applyFont="1" applyFill="1" applyBorder="1" applyAlignment="1">
      <alignment horizontal="center"/>
    </xf>
    <xf numFmtId="195" fontId="14" fillId="4" borderId="20" xfId="4" applyNumberFormat="1" applyFont="1" applyFill="1" applyBorder="1" applyAlignment="1">
      <alignment horizontal="center"/>
    </xf>
    <xf numFmtId="195" fontId="14" fillId="4" borderId="20" xfId="4" quotePrefix="1" applyNumberFormat="1" applyFont="1" applyFill="1" applyBorder="1" applyAlignment="1">
      <alignment horizontal="center"/>
    </xf>
    <xf numFmtId="195" fontId="15" fillId="4" borderId="20" xfId="4" quotePrefix="1" applyNumberFormat="1" applyFont="1" applyFill="1" applyBorder="1" applyAlignment="1">
      <alignment horizontal="center"/>
    </xf>
    <xf numFmtId="195" fontId="5" fillId="4" borderId="20" xfId="4" quotePrefix="1" applyNumberFormat="1" applyFont="1" applyFill="1" applyBorder="1" applyAlignment="1">
      <alignment horizontal="center"/>
    </xf>
    <xf numFmtId="164" fontId="21" fillId="4" borderId="20" xfId="15" applyFont="1" applyFill="1" applyBorder="1"/>
    <xf numFmtId="164" fontId="39" fillId="4" borderId="20" xfId="50" applyNumberFormat="1" applyFont="1" applyFill="1" applyBorder="1"/>
    <xf numFmtId="164" fontId="19" fillId="4" borderId="20" xfId="15" applyFont="1" applyFill="1" applyBorder="1"/>
    <xf numFmtId="164" fontId="14" fillId="4" borderId="20" xfId="15" applyFont="1" applyFill="1" applyBorder="1"/>
    <xf numFmtId="195" fontId="15" fillId="4" borderId="21" xfId="4" applyNumberFormat="1" applyFont="1" applyFill="1" applyBorder="1" applyAlignment="1">
      <alignment horizontal="center"/>
    </xf>
    <xf numFmtId="195" fontId="62" fillId="4" borderId="0" xfId="4" applyNumberFormat="1" applyFont="1" applyFill="1" applyAlignment="1"/>
    <xf numFmtId="0" fontId="62" fillId="4" borderId="0" xfId="51" applyFont="1" applyFill="1" applyAlignment="1" applyProtection="1">
      <alignment horizontal="center"/>
    </xf>
    <xf numFmtId="2" fontId="14" fillId="4" borderId="0" xfId="51" applyNumberFormat="1" applyFont="1" applyFill="1" applyProtection="1"/>
    <xf numFmtId="213" fontId="15" fillId="4" borderId="0" xfId="51" applyNumberFormat="1" applyFont="1" applyFill="1" applyProtection="1"/>
    <xf numFmtId="215" fontId="14" fillId="4" borderId="0" xfId="4" applyNumberFormat="1" applyFont="1" applyFill="1" applyProtection="1"/>
    <xf numFmtId="0" fontId="15" fillId="0" borderId="0" xfId="50" applyFont="1" applyFill="1" applyBorder="1" applyAlignment="1">
      <alignment horizontal="center" wrapText="1"/>
    </xf>
    <xf numFmtId="0" fontId="17" fillId="0" borderId="0" xfId="50" applyFont="1" applyFill="1" applyAlignment="1">
      <alignment horizontal="center"/>
    </xf>
    <xf numFmtId="0" fontId="14" fillId="0" borderId="0" xfId="50" applyFont="1" applyFill="1" applyAlignment="1">
      <alignment horizontal="center"/>
    </xf>
    <xf numFmtId="0" fontId="14" fillId="0" borderId="19" xfId="51" applyFont="1" applyFill="1" applyBorder="1" applyAlignment="1" applyProtection="1">
      <alignment horizontal="center" vertical="center"/>
    </xf>
    <xf numFmtId="0" fontId="14" fillId="0" borderId="15" xfId="51" applyFont="1" applyFill="1" applyBorder="1" applyAlignment="1" applyProtection="1">
      <alignment horizontal="center" vertical="center"/>
    </xf>
    <xf numFmtId="0" fontId="13" fillId="0" borderId="0" xfId="50" applyFont="1" applyFill="1" applyAlignment="1">
      <alignment horizontal="center"/>
    </xf>
    <xf numFmtId="0" fontId="62" fillId="0" borderId="0" xfId="51" applyFont="1" applyFill="1" applyAlignment="1" applyProtection="1">
      <alignment horizontal="left"/>
    </xf>
    <xf numFmtId="0" fontId="19" fillId="0" borderId="19" xfId="51" quotePrefix="1" applyFont="1" applyFill="1" applyBorder="1" applyAlignment="1" applyProtection="1">
      <alignment horizontal="center"/>
    </xf>
    <xf numFmtId="0" fontId="19" fillId="0" borderId="15" xfId="51" quotePrefix="1" applyFont="1" applyFill="1" applyBorder="1" applyAlignment="1" applyProtection="1">
      <alignment horizontal="center"/>
    </xf>
    <xf numFmtId="0" fontId="19" fillId="0" borderId="19" xfId="51" applyFont="1" applyFill="1" applyBorder="1" applyAlignment="1" applyProtection="1">
      <alignment horizontal="center"/>
    </xf>
    <xf numFmtId="0" fontId="19" fillId="0" borderId="15" xfId="51" applyFont="1" applyFill="1" applyBorder="1" applyAlignment="1" applyProtection="1">
      <alignment horizontal="center"/>
    </xf>
    <xf numFmtId="0" fontId="14" fillId="0" borderId="5" xfId="51" applyFont="1" applyFill="1" applyBorder="1" applyAlignment="1" applyProtection="1">
      <alignment horizontal="center" vertical="center"/>
    </xf>
    <xf numFmtId="164" fontId="14" fillId="0" borderId="0" xfId="15" applyFont="1" applyFill="1" applyBorder="1" applyAlignment="1">
      <alignment horizontal="center"/>
    </xf>
    <xf numFmtId="0" fontId="62" fillId="0" borderId="0" xfId="51" applyFont="1" applyFill="1" applyAlignment="1" applyProtection="1">
      <alignment horizontal="center"/>
    </xf>
    <xf numFmtId="0" fontId="14" fillId="0" borderId="0" xfId="50" applyFont="1" applyAlignment="1">
      <alignment horizontal="center"/>
    </xf>
    <xf numFmtId="0" fontId="63" fillId="0" borderId="0" xfId="50" applyFont="1" applyBorder="1" applyAlignment="1">
      <alignment horizontal="center" wrapText="1"/>
    </xf>
    <xf numFmtId="164" fontId="14" fillId="0" borderId="0" xfId="15" applyFont="1" applyAlignment="1">
      <alignment horizontal="center"/>
    </xf>
    <xf numFmtId="0" fontId="14" fillId="0" borderId="18" xfId="50" applyFont="1" applyBorder="1" applyAlignment="1">
      <alignment horizontal="center" vertical="center" wrapText="1"/>
    </xf>
    <xf numFmtId="0" fontId="14" fillId="0" borderId="11" xfId="50" applyFont="1" applyBorder="1" applyAlignment="1">
      <alignment horizontal="center" vertical="center" wrapText="1"/>
    </xf>
    <xf numFmtId="0" fontId="14" fillId="0" borderId="10" xfId="50" applyFont="1" applyBorder="1" applyAlignment="1">
      <alignment horizontal="center" vertical="center" wrapText="1"/>
    </xf>
    <xf numFmtId="0" fontId="13" fillId="0" borderId="0" xfId="50" applyFont="1" applyAlignment="1">
      <alignment horizontal="center"/>
    </xf>
    <xf numFmtId="0" fontId="24" fillId="0" borderId="0" xfId="50" applyFont="1" applyAlignment="1">
      <alignment horizontal="center"/>
    </xf>
    <xf numFmtId="0" fontId="15" fillId="4" borderId="0" xfId="50" applyFont="1" applyFill="1" applyBorder="1" applyAlignment="1">
      <alignment horizontal="center" wrapText="1"/>
    </xf>
    <xf numFmtId="0" fontId="14" fillId="4" borderId="19" xfId="51" applyFont="1" applyFill="1" applyBorder="1" applyAlignment="1" applyProtection="1">
      <alignment horizontal="center" vertical="center"/>
    </xf>
    <xf numFmtId="0" fontId="14" fillId="4" borderId="15" xfId="51" applyFont="1" applyFill="1" applyBorder="1" applyAlignment="1" applyProtection="1">
      <alignment horizontal="center" vertical="center"/>
    </xf>
    <xf numFmtId="0" fontId="14" fillId="4" borderId="11" xfId="51" applyFont="1" applyFill="1" applyBorder="1" applyAlignment="1" applyProtection="1">
      <alignment horizontal="center" vertical="center"/>
    </xf>
    <xf numFmtId="0" fontId="14" fillId="4" borderId="10" xfId="51" applyFont="1" applyFill="1" applyBorder="1" applyAlignment="1" applyProtection="1">
      <alignment horizontal="center" vertical="center"/>
    </xf>
    <xf numFmtId="0" fontId="14" fillId="4" borderId="0" xfId="50" applyFont="1" applyFill="1" applyAlignment="1">
      <alignment horizontal="center"/>
    </xf>
    <xf numFmtId="0" fontId="13" fillId="4" borderId="0" xfId="50" applyFont="1" applyFill="1" applyAlignment="1">
      <alignment horizontal="center"/>
    </xf>
    <xf numFmtId="0" fontId="15" fillId="4" borderId="0" xfId="50" applyFont="1" applyFill="1" applyBorder="1" applyAlignment="1">
      <alignment horizontal="center" vertical="center" wrapText="1"/>
    </xf>
    <xf numFmtId="41" fontId="36" fillId="0" borderId="0" xfId="4" applyNumberFormat="1" applyFont="1" applyAlignment="1">
      <alignment horizontal="center"/>
    </xf>
    <xf numFmtId="0" fontId="51" fillId="0" borderId="0" xfId="50" applyFont="1" applyAlignment="1">
      <alignment horizontal="center"/>
    </xf>
    <xf numFmtId="0" fontId="49" fillId="0" borderId="0" xfId="50" applyFont="1" applyAlignment="1">
      <alignment horizontal="left" wrapText="1"/>
    </xf>
    <xf numFmtId="0" fontId="15" fillId="3" borderId="0" xfId="50" applyFont="1" applyFill="1" applyBorder="1" applyAlignment="1">
      <alignment vertical="center" wrapText="1"/>
    </xf>
    <xf numFmtId="195" fontId="15" fillId="3" borderId="0" xfId="4" applyNumberFormat="1" applyFont="1" applyFill="1" applyAlignment="1">
      <alignment vertical="center" wrapText="1"/>
    </xf>
    <xf numFmtId="195" fontId="22" fillId="3" borderId="0" xfId="4" applyNumberFormat="1" applyFont="1" applyFill="1" applyBorder="1" applyAlignment="1">
      <alignment vertical="center" wrapText="1"/>
    </xf>
  </cellXfs>
  <cellStyles count="86">
    <cellStyle name="Centered Heading" xfId="1"/>
    <cellStyle name="chi phi tr¶ tr­íc" xfId="2"/>
    <cellStyle name="Column_Title" xfId="3"/>
    <cellStyle name="Comma" xfId="4" builtinId="3"/>
    <cellStyle name="Comma %" xfId="5"/>
    <cellStyle name="Comma 0.0" xfId="6"/>
    <cellStyle name="Comma 0.0%" xfId="7"/>
    <cellStyle name="Comma 0.0_Auditing" xfId="8"/>
    <cellStyle name="Comma 0.00" xfId="9"/>
    <cellStyle name="Comma 0.00%" xfId="10"/>
    <cellStyle name="Comma 0.00_Auditing" xfId="11"/>
    <cellStyle name="Comma 0.000" xfId="12"/>
    <cellStyle name="Comma 0.000%" xfId="13"/>
    <cellStyle name="Comma 0.000_Auditing" xfId="14"/>
    <cellStyle name="Comma_Worksheet in 22311 Draf Financial Statements" xfId="15"/>
    <cellStyle name="Comma0" xfId="16"/>
    <cellStyle name="Company Name" xfId="17"/>
    <cellStyle name="CR Comma" xfId="18"/>
    <cellStyle name="CR Currency" xfId="19"/>
    <cellStyle name="Credit" xfId="20"/>
    <cellStyle name="Credit subtotal" xfId="21"/>
    <cellStyle name="Credit Total" xfId="22"/>
    <cellStyle name="Credit_Auditing" xfId="23"/>
    <cellStyle name="Currency %" xfId="24"/>
    <cellStyle name="Currency 0.0" xfId="25"/>
    <cellStyle name="Currency 0.0%" xfId="26"/>
    <cellStyle name="Currency 0.0_Auditing" xfId="27"/>
    <cellStyle name="Currency 0.00" xfId="28"/>
    <cellStyle name="Currency 0.00%" xfId="29"/>
    <cellStyle name="Currency 0.00_Auditing" xfId="30"/>
    <cellStyle name="Currency 0.000" xfId="31"/>
    <cellStyle name="Currency 0.000%" xfId="32"/>
    <cellStyle name="Currency 0.000_Auditing" xfId="33"/>
    <cellStyle name="Currency0" xfId="34"/>
    <cellStyle name="Date" xfId="35"/>
    <cellStyle name="Debit" xfId="36"/>
    <cellStyle name="Debit subtotal" xfId="37"/>
    <cellStyle name="Debit Total" xfId="38"/>
    <cellStyle name="Debit_Auditing" xfId="39"/>
    <cellStyle name="Fixed" xfId="40"/>
    <cellStyle name="hµng tån kho" xfId="41"/>
    <cellStyle name="Header1" xfId="42"/>
    <cellStyle name="Header2" xfId="43"/>
    <cellStyle name="Heading" xfId="44"/>
    <cellStyle name="Heading 1" xfId="45" builtinId="16" customBuiltin="1"/>
    <cellStyle name="Heading 2" xfId="46" builtinId="17" customBuiltin="1"/>
    <cellStyle name="Heading No Underline" xfId="47"/>
    <cellStyle name="Heading With Underline" xfId="48"/>
    <cellStyle name="Hoa-Scholl" xfId="49"/>
    <cellStyle name="Normal" xfId="0" builtinId="0"/>
    <cellStyle name="Normal_SHEET" xfId="50"/>
    <cellStyle name="Normal_Worksheet in  US Financial Statements Ref. Workbook - Single Co" xfId="51"/>
    <cellStyle name="Percent" xfId="52" builtinId="5"/>
    <cellStyle name="Percent %" xfId="53"/>
    <cellStyle name="Percent % Long Underline" xfId="54"/>
    <cellStyle name="Percent %_Worksheet in  US Financial Statements Ref. Workbook - Single Co" xfId="55"/>
    <cellStyle name="Percent (0)" xfId="56"/>
    <cellStyle name="Percent 0.0%" xfId="57"/>
    <cellStyle name="Percent 0.0% Long Underline" xfId="58"/>
    <cellStyle name="Percent 0.0%_Auditing" xfId="59"/>
    <cellStyle name="Percent 0.00%" xfId="60"/>
    <cellStyle name="Percent 0.00% Long Underline" xfId="61"/>
    <cellStyle name="Percent 0.00%_Auditing" xfId="62"/>
    <cellStyle name="Percent 0.000%" xfId="63"/>
    <cellStyle name="Percent 0.000% Long Underline" xfId="64"/>
    <cellStyle name="Percent 0.000%_Auditing" xfId="65"/>
    <cellStyle name="Tickmark" xfId="66"/>
    <cellStyle name="Total" xfId="67" builtinId="25" customBuiltin="1"/>
    <cellStyle name="ViÖt nam time11,black" xfId="68"/>
    <cellStyle name="Vn time 23,black" xfId="69"/>
    <cellStyle name="똿뗦먛귟 [0.00]_PRODUCT DETAIL Q1" xfId="70"/>
    <cellStyle name="똿뗦먛귟_PRODUCT DETAIL Q1" xfId="71"/>
    <cellStyle name="믅됞 [0.00]_PRODUCT DETAIL Q1" xfId="72"/>
    <cellStyle name="믅됞_PRODUCT DETAIL Q1" xfId="73"/>
    <cellStyle name="백분율_95" xfId="74"/>
    <cellStyle name="뷭?_BOOKSHIP" xfId="75"/>
    <cellStyle name="一般_Book1" xfId="76"/>
    <cellStyle name="千分位[0]_Book1" xfId="77"/>
    <cellStyle name="千分位_Book1" xfId="78"/>
    <cellStyle name="콤마 [0]_1202" xfId="79"/>
    <cellStyle name="콤마_1202" xfId="80"/>
    <cellStyle name="통화 [0]_1202" xfId="81"/>
    <cellStyle name="통화_1202" xfId="82"/>
    <cellStyle name="표준_(정보부문)월별인원계획" xfId="83"/>
    <cellStyle name="貨幣 [0]_Book1" xfId="84"/>
    <cellStyle name="貨幣_Book1" xfId="8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137</xdr:row>
      <xdr:rowOff>0</xdr:rowOff>
    </xdr:from>
    <xdr:to>
      <xdr:col>1</xdr:col>
      <xdr:colOff>1028700</xdr:colOff>
      <xdr:row>137</xdr:row>
      <xdr:rowOff>0</xdr:rowOff>
    </xdr:to>
    <xdr:sp macro="" textlink="">
      <xdr:nvSpPr>
        <xdr:cNvPr id="1025" name="Text Box 1"/>
        <xdr:cNvSpPr txBox="1">
          <a:spLocks noChangeArrowheads="1"/>
        </xdr:cNvSpPr>
      </xdr:nvSpPr>
      <xdr:spPr bwMode="auto">
        <a:xfrm>
          <a:off x="28575" y="26527125"/>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Ng­êi lËp biÓu</a:t>
          </a:r>
        </a:p>
      </xdr:txBody>
    </xdr:sp>
    <xdr:clientData/>
  </xdr:twoCellAnchor>
  <xdr:twoCellAnchor editAs="oneCell">
    <xdr:from>
      <xdr:col>2</xdr:col>
      <xdr:colOff>0</xdr:colOff>
      <xdr:row>146</xdr:row>
      <xdr:rowOff>38100</xdr:rowOff>
    </xdr:from>
    <xdr:to>
      <xdr:col>2</xdr:col>
      <xdr:colOff>76200</xdr:colOff>
      <xdr:row>147</xdr:row>
      <xdr:rowOff>47625</xdr:rowOff>
    </xdr:to>
    <xdr:sp macro="" textlink="">
      <xdr:nvSpPr>
        <xdr:cNvPr id="19381" name="Text Box 2"/>
        <xdr:cNvSpPr txBox="1">
          <a:spLocks noChangeArrowheads="1"/>
        </xdr:cNvSpPr>
      </xdr:nvSpPr>
      <xdr:spPr bwMode="auto">
        <a:xfrm>
          <a:off x="2686050" y="28308300"/>
          <a:ext cx="76200" cy="200025"/>
        </a:xfrm>
        <a:prstGeom prst="rect">
          <a:avLst/>
        </a:prstGeom>
        <a:noFill/>
        <a:ln w="9525">
          <a:noFill/>
          <a:miter lim="800000"/>
          <a:headEnd/>
          <a:tailEnd/>
        </a:ln>
      </xdr:spPr>
    </xdr:sp>
    <xdr:clientData/>
  </xdr:twoCellAnchor>
  <xdr:twoCellAnchor>
    <xdr:from>
      <xdr:col>1</xdr:col>
      <xdr:colOff>1828800</xdr:colOff>
      <xdr:row>137</xdr:row>
      <xdr:rowOff>0</xdr:rowOff>
    </xdr:from>
    <xdr:to>
      <xdr:col>2</xdr:col>
      <xdr:colOff>238125</xdr:colOff>
      <xdr:row>137</xdr:row>
      <xdr:rowOff>0</xdr:rowOff>
    </xdr:to>
    <xdr:sp macro="" textlink="">
      <xdr:nvSpPr>
        <xdr:cNvPr id="1027" name="Text Box 3"/>
        <xdr:cNvSpPr txBox="1">
          <a:spLocks noChangeArrowheads="1"/>
        </xdr:cNvSpPr>
      </xdr:nvSpPr>
      <xdr:spPr bwMode="auto">
        <a:xfrm>
          <a:off x="2047875" y="26527125"/>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KÕ to¸n tr­ëng</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029" name="Text Box 5"/>
        <xdr:cNvSpPr txBox="1">
          <a:spLocks noChangeArrowheads="1"/>
        </xdr:cNvSpPr>
      </xdr:nvSpPr>
      <xdr:spPr bwMode="auto">
        <a:xfrm>
          <a:off x="28575" y="26527125"/>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NguyÔn V¨n A</a:t>
          </a:r>
        </a:p>
      </xdr:txBody>
    </xdr:sp>
    <xdr:clientData/>
  </xdr:twoCellAnchor>
  <xdr:twoCellAnchor>
    <xdr:from>
      <xdr:col>1</xdr:col>
      <xdr:colOff>1828800</xdr:colOff>
      <xdr:row>137</xdr:row>
      <xdr:rowOff>0</xdr:rowOff>
    </xdr:from>
    <xdr:to>
      <xdr:col>2</xdr:col>
      <xdr:colOff>238125</xdr:colOff>
      <xdr:row>137</xdr:row>
      <xdr:rowOff>0</xdr:rowOff>
    </xdr:to>
    <xdr:sp macro="" textlink="">
      <xdr:nvSpPr>
        <xdr:cNvPr id="1030" name="Text Box 6"/>
        <xdr:cNvSpPr txBox="1">
          <a:spLocks noChangeArrowheads="1"/>
        </xdr:cNvSpPr>
      </xdr:nvSpPr>
      <xdr:spPr bwMode="auto">
        <a:xfrm>
          <a:off x="2047875" y="26527125"/>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§inh V¨n B</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040" name="Text Box 16"/>
        <xdr:cNvSpPr txBox="1">
          <a:spLocks noChangeArrowheads="1"/>
        </xdr:cNvSpPr>
      </xdr:nvSpPr>
      <xdr:spPr bwMode="auto">
        <a:xfrm>
          <a:off x="28575" y="26527125"/>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Ng­êi lËp biÓu</a:t>
          </a:r>
        </a:p>
      </xdr:txBody>
    </xdr:sp>
    <xdr:clientData/>
  </xdr:twoCellAnchor>
  <xdr:twoCellAnchor editAs="oneCell">
    <xdr:from>
      <xdr:col>2</xdr:col>
      <xdr:colOff>0</xdr:colOff>
      <xdr:row>146</xdr:row>
      <xdr:rowOff>38100</xdr:rowOff>
    </xdr:from>
    <xdr:to>
      <xdr:col>2</xdr:col>
      <xdr:colOff>76200</xdr:colOff>
      <xdr:row>147</xdr:row>
      <xdr:rowOff>47625</xdr:rowOff>
    </xdr:to>
    <xdr:sp macro="" textlink="">
      <xdr:nvSpPr>
        <xdr:cNvPr id="19386" name="Text Box 17"/>
        <xdr:cNvSpPr txBox="1">
          <a:spLocks noChangeArrowheads="1"/>
        </xdr:cNvSpPr>
      </xdr:nvSpPr>
      <xdr:spPr bwMode="auto">
        <a:xfrm>
          <a:off x="2686050" y="28308300"/>
          <a:ext cx="76200" cy="200025"/>
        </a:xfrm>
        <a:prstGeom prst="rect">
          <a:avLst/>
        </a:prstGeom>
        <a:noFill/>
        <a:ln w="9525">
          <a:noFill/>
          <a:miter lim="800000"/>
          <a:headEnd/>
          <a:tailEnd/>
        </a:ln>
      </xdr:spPr>
    </xdr:sp>
    <xdr:clientData/>
  </xdr:twoCellAnchor>
  <xdr:twoCellAnchor>
    <xdr:from>
      <xdr:col>1</xdr:col>
      <xdr:colOff>1828800</xdr:colOff>
      <xdr:row>137</xdr:row>
      <xdr:rowOff>0</xdr:rowOff>
    </xdr:from>
    <xdr:to>
      <xdr:col>2</xdr:col>
      <xdr:colOff>238125</xdr:colOff>
      <xdr:row>137</xdr:row>
      <xdr:rowOff>0</xdr:rowOff>
    </xdr:to>
    <xdr:sp macro="" textlink="">
      <xdr:nvSpPr>
        <xdr:cNvPr id="1042" name="Text Box 18"/>
        <xdr:cNvSpPr txBox="1">
          <a:spLocks noChangeArrowheads="1"/>
        </xdr:cNvSpPr>
      </xdr:nvSpPr>
      <xdr:spPr bwMode="auto">
        <a:xfrm>
          <a:off x="2047875" y="26527125"/>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KÕ to¸n tr­ëng</a:t>
          </a:r>
        </a:p>
      </xdr:txBody>
    </xdr:sp>
    <xdr:clientData/>
  </xdr:twoCellAnchor>
  <xdr:twoCellAnchor>
    <xdr:from>
      <xdr:col>4</xdr:col>
      <xdr:colOff>266700</xdr:colOff>
      <xdr:row>137</xdr:row>
      <xdr:rowOff>0</xdr:rowOff>
    </xdr:from>
    <xdr:to>
      <xdr:col>8</xdr:col>
      <xdr:colOff>0</xdr:colOff>
      <xdr:row>137</xdr:row>
      <xdr:rowOff>0</xdr:rowOff>
    </xdr:to>
    <xdr:sp macro="" textlink="">
      <xdr:nvSpPr>
        <xdr:cNvPr id="1043" name="Text Box 19"/>
        <xdr:cNvSpPr txBox="1">
          <a:spLocks noChangeArrowheads="1"/>
        </xdr:cNvSpPr>
      </xdr:nvSpPr>
      <xdr:spPr bwMode="auto">
        <a:xfrm>
          <a:off x="3895725" y="26527125"/>
          <a:ext cx="7305675"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Gi¸m ®èc</a:t>
          </a:r>
        </a:p>
      </xdr:txBody>
    </xdr:sp>
    <xdr:clientData/>
  </xdr:twoCellAnchor>
  <xdr:twoCellAnchor>
    <xdr:from>
      <xdr:col>0</xdr:col>
      <xdr:colOff>28575</xdr:colOff>
      <xdr:row>137</xdr:row>
      <xdr:rowOff>0</xdr:rowOff>
    </xdr:from>
    <xdr:to>
      <xdr:col>1</xdr:col>
      <xdr:colOff>1028700</xdr:colOff>
      <xdr:row>137</xdr:row>
      <xdr:rowOff>0</xdr:rowOff>
    </xdr:to>
    <xdr:sp macro="" textlink="">
      <xdr:nvSpPr>
        <xdr:cNvPr id="1044" name="Text Box 20"/>
        <xdr:cNvSpPr txBox="1">
          <a:spLocks noChangeArrowheads="1"/>
        </xdr:cNvSpPr>
      </xdr:nvSpPr>
      <xdr:spPr bwMode="auto">
        <a:xfrm>
          <a:off x="28575" y="26527125"/>
          <a:ext cx="121920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NguyÔn V¨n A</a:t>
          </a:r>
        </a:p>
      </xdr:txBody>
    </xdr:sp>
    <xdr:clientData/>
  </xdr:twoCellAnchor>
  <xdr:twoCellAnchor>
    <xdr:from>
      <xdr:col>1</xdr:col>
      <xdr:colOff>1828800</xdr:colOff>
      <xdr:row>137</xdr:row>
      <xdr:rowOff>0</xdr:rowOff>
    </xdr:from>
    <xdr:to>
      <xdr:col>2</xdr:col>
      <xdr:colOff>238125</xdr:colOff>
      <xdr:row>137</xdr:row>
      <xdr:rowOff>0</xdr:rowOff>
    </xdr:to>
    <xdr:sp macro="" textlink="">
      <xdr:nvSpPr>
        <xdr:cNvPr id="1045" name="Text Box 21"/>
        <xdr:cNvSpPr txBox="1">
          <a:spLocks noChangeArrowheads="1"/>
        </xdr:cNvSpPr>
      </xdr:nvSpPr>
      <xdr:spPr bwMode="auto">
        <a:xfrm>
          <a:off x="2047875" y="26527125"/>
          <a:ext cx="8763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§inh V¨n B</a:t>
          </a:r>
        </a:p>
      </xdr:txBody>
    </xdr:sp>
    <xdr:clientData/>
  </xdr:twoCellAnchor>
  <xdr:twoCellAnchor>
    <xdr:from>
      <xdr:col>4</xdr:col>
      <xdr:colOff>266700</xdr:colOff>
      <xdr:row>137</xdr:row>
      <xdr:rowOff>0</xdr:rowOff>
    </xdr:from>
    <xdr:to>
      <xdr:col>8</xdr:col>
      <xdr:colOff>0</xdr:colOff>
      <xdr:row>137</xdr:row>
      <xdr:rowOff>0</xdr:rowOff>
    </xdr:to>
    <xdr:sp macro="" textlink="">
      <xdr:nvSpPr>
        <xdr:cNvPr id="1046" name="Text Box 22"/>
        <xdr:cNvSpPr txBox="1">
          <a:spLocks noChangeArrowheads="1"/>
        </xdr:cNvSpPr>
      </xdr:nvSpPr>
      <xdr:spPr bwMode="auto">
        <a:xfrm>
          <a:off x="3895725" y="26527125"/>
          <a:ext cx="7305675"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Ph¹m V¨n 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54</xdr:row>
      <xdr:rowOff>0</xdr:rowOff>
    </xdr:from>
    <xdr:to>
      <xdr:col>1</xdr:col>
      <xdr:colOff>1028700</xdr:colOff>
      <xdr:row>54</xdr:row>
      <xdr:rowOff>0</xdr:rowOff>
    </xdr:to>
    <xdr:sp macro="" textlink="">
      <xdr:nvSpPr>
        <xdr:cNvPr id="10241" name="Text Box 1"/>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42" name="Text Box 2"/>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KÕ to¸n tr­ëng</a:t>
          </a:r>
        </a:p>
      </xdr:txBody>
    </xdr:sp>
    <xdr:clientData/>
  </xdr:twoCellAnchor>
  <xdr:twoCellAnchor>
    <xdr:from>
      <xdr:col>0</xdr:col>
      <xdr:colOff>28575</xdr:colOff>
      <xdr:row>54</xdr:row>
      <xdr:rowOff>0</xdr:rowOff>
    </xdr:from>
    <xdr:to>
      <xdr:col>1</xdr:col>
      <xdr:colOff>1028700</xdr:colOff>
      <xdr:row>54</xdr:row>
      <xdr:rowOff>0</xdr:rowOff>
    </xdr:to>
    <xdr:sp macro="" textlink="">
      <xdr:nvSpPr>
        <xdr:cNvPr id="10244" name="Text Box 4"/>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NguyÔn V¨n A</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45" name="Text Box 5"/>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§inh V¨n B</a:t>
          </a:r>
        </a:p>
      </xdr:txBody>
    </xdr:sp>
    <xdr:clientData/>
  </xdr:twoCellAnchor>
  <xdr:twoCellAnchor>
    <xdr:from>
      <xdr:col>0</xdr:col>
      <xdr:colOff>28575</xdr:colOff>
      <xdr:row>54</xdr:row>
      <xdr:rowOff>0</xdr:rowOff>
    </xdr:from>
    <xdr:to>
      <xdr:col>1</xdr:col>
      <xdr:colOff>1028700</xdr:colOff>
      <xdr:row>54</xdr:row>
      <xdr:rowOff>0</xdr:rowOff>
    </xdr:to>
    <xdr:sp macro="" textlink="">
      <xdr:nvSpPr>
        <xdr:cNvPr id="10247" name="Text Box 7"/>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Ng­êi lËp biÓu</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48" name="Text Box 8"/>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KÕ to¸n tr­ëng</a:t>
          </a:r>
        </a:p>
      </xdr:txBody>
    </xdr:sp>
    <xdr:clientData/>
  </xdr:twoCellAnchor>
  <xdr:twoCellAnchor>
    <xdr:from>
      <xdr:col>0</xdr:col>
      <xdr:colOff>28575</xdr:colOff>
      <xdr:row>54</xdr:row>
      <xdr:rowOff>0</xdr:rowOff>
    </xdr:from>
    <xdr:to>
      <xdr:col>1</xdr:col>
      <xdr:colOff>1028700</xdr:colOff>
      <xdr:row>54</xdr:row>
      <xdr:rowOff>0</xdr:rowOff>
    </xdr:to>
    <xdr:sp macro="" textlink="">
      <xdr:nvSpPr>
        <xdr:cNvPr id="10250" name="Text Box 10"/>
        <xdr:cNvSpPr txBox="1">
          <a:spLocks noChangeArrowheads="1"/>
        </xdr:cNvSpPr>
      </xdr:nvSpPr>
      <xdr:spPr bwMode="auto">
        <a:xfrm>
          <a:off x="28575" y="9858375"/>
          <a:ext cx="1314450" cy="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vi-VN" sz="1100" b="1" i="0" strike="noStrike">
              <a:solidFill>
                <a:srgbClr val="000000"/>
              </a:solidFill>
            </a:rPr>
            <a:t>NguyÔn V¨n A</a:t>
          </a:r>
        </a:p>
      </xdr:txBody>
    </xdr:sp>
    <xdr:clientData/>
  </xdr:twoCellAnchor>
  <xdr:twoCellAnchor>
    <xdr:from>
      <xdr:col>1</xdr:col>
      <xdr:colOff>1828800</xdr:colOff>
      <xdr:row>54</xdr:row>
      <xdr:rowOff>0</xdr:rowOff>
    </xdr:from>
    <xdr:to>
      <xdr:col>2</xdr:col>
      <xdr:colOff>238125</xdr:colOff>
      <xdr:row>54</xdr:row>
      <xdr:rowOff>0</xdr:rowOff>
    </xdr:to>
    <xdr:sp macro="" textlink="">
      <xdr:nvSpPr>
        <xdr:cNvPr id="10251" name="Text Box 11"/>
        <xdr:cNvSpPr txBox="1">
          <a:spLocks noChangeArrowheads="1"/>
        </xdr:cNvSpPr>
      </xdr:nvSpPr>
      <xdr:spPr bwMode="auto">
        <a:xfrm>
          <a:off x="2143125" y="9858375"/>
          <a:ext cx="20383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vi-VN" sz="1100" b="1" i="0" strike="noStrike">
              <a:solidFill>
                <a:srgbClr val="000000"/>
              </a:solidFill>
            </a:rPr>
            <a:t>§inh V¨n B</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0NKC%20200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311%20Draf%20Financial%20Statements-May%20N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22311%20Draf%20Financial%20Statement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orary%20Internet%20Files\Content.IE5\5C6EOYFM\Cankt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441%20kiem%20tra%20chi%20ti&#213;t%20nh&#203;p%20nguy&#170;n%20v&#203;t%20li&#214;u%20chinh"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Ketoan2001\CDTKM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hat ky"/>
      <sheetName val="CDTK"/>
      <sheetName val="Can doi"/>
      <sheetName val="Tra #"/>
      <sheetName val="Ket qua KD"/>
      <sheetName val="Thu #"/>
      <sheetName val="Ton quy"/>
      <sheetName val="Tam ung"/>
      <sheetName val="Phai thu"/>
      <sheetName val="Phai tra"/>
      <sheetName val="Chi phi"/>
      <sheetName val="Doanh thu"/>
      <sheetName val="Ton kho"/>
      <sheetName val="Tai san"/>
      <sheetName val="Nguon von"/>
      <sheetName val="XL4Poppy"/>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ow r="5">
          <cell r="G5">
            <v>0</v>
          </cell>
          <cell r="H5">
            <v>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BS (2)"/>
      <sheetName val="BS (3)"/>
      <sheetName val="IS1"/>
      <sheetName val="IS1 (2)"/>
      <sheetName val="IS2"/>
      <sheetName val="Tminh"/>
      <sheetName val="Tminh (2)"/>
      <sheetName val="Note"/>
      <sheetName val="BC1"/>
      <sheetName val="Equity"/>
      <sheetName val="Fixed assets 2"/>
      <sheetName val="Fixed assets 1"/>
      <sheetName val="TBFS"/>
      <sheetName val="TBnoteline"/>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lance Sheet"/>
      <sheetName val="Income Statement1"/>
      <sheetName val="Income Statement 2"/>
      <sheetName val="Tminh"/>
      <sheetName val="Note"/>
      <sheetName val="BC1"/>
      <sheetName val="Equity"/>
      <sheetName val="Fixed assets 2"/>
      <sheetName val="Fixed assets 1"/>
      <sheetName val="TBFS"/>
      <sheetName val="TBnoteline"/>
      <sheetName val="BS"/>
      <sheetName val="IS"/>
      <sheetName val="CF"/>
      <sheetName val="Tminh (2)"/>
      <sheetName val="PL1"/>
      <sheetName val="PL2"/>
      <sheetName val="PL3"/>
      <sheetName val="CDKT"/>
      <sheetName val="KQKD1"/>
      <sheetName val="KQKDII"/>
      <sheetName val="KQKDIII"/>
      <sheetName val="CFL"/>
      <sheetName val="F.assets"/>
      <sheetName val="CFL-G"/>
      <sheetName val="CFL-T"/>
      <sheetName val="Note for loan"/>
      <sheetName val="Detail loan NH Dau tu"/>
      <sheetName val="For TCT"/>
      <sheetName val="TB"/>
      <sheetName val="CFL-G (2)"/>
      <sheetName val="CCDC"/>
      <sheetName val="L-loan"/>
      <sheetName val="S-Loan"/>
      <sheetName val="BCDC"/>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doi"/>
      <sheetName val="kqkd1"/>
      <sheetName val="kqkd2"/>
      <sheetName val="LCTT"/>
      <sheetName val="CDFS"/>
      <sheetName val="Dulieu"/>
      <sheetName val="CD2000"/>
      <sheetName val="TSCD"/>
      <sheetName val="HTTK"/>
      <sheetName val="XL4Poppy"/>
      <sheetName val="congdoan"/>
      <sheetName val="TL"/>
      <sheetName val="luong to NV"/>
      <sheetName val="LuongNVKT"/>
      <sheetName val="DenghiTTluong"/>
      <sheetName val="LuongHNKhoaIII"/>
      <sheetName val="Luongmay"/>
    </sheetNames>
    <sheetDataSet>
      <sheetData sheetId="0"/>
      <sheetData sheetId="1"/>
      <sheetData sheetId="2"/>
      <sheetData sheetId="3"/>
      <sheetData sheetId="4"/>
      <sheetData sheetId="5"/>
      <sheetData sheetId="6" refreshError="1">
        <row r="3">
          <cell r="D3" t="str">
            <v>Sè ®µu n¨m (VN§)</v>
          </cell>
        </row>
        <row r="4">
          <cell r="D4" t="str">
            <v>nî</v>
          </cell>
        </row>
        <row r="5">
          <cell r="D5">
            <v>0</v>
          </cell>
        </row>
        <row r="6">
          <cell r="D6">
            <v>0</v>
          </cell>
        </row>
        <row r="7">
          <cell r="D7">
            <v>64283719.999999993</v>
          </cell>
        </row>
        <row r="8">
          <cell r="D8">
            <v>113535</v>
          </cell>
        </row>
        <row r="9">
          <cell r="D9">
            <v>0</v>
          </cell>
        </row>
        <row r="10">
          <cell r="D10">
            <v>0</v>
          </cell>
        </row>
        <row r="11">
          <cell r="D11">
            <v>0</v>
          </cell>
        </row>
        <row r="12">
          <cell r="D12">
            <v>0</v>
          </cell>
        </row>
        <row r="13">
          <cell r="D13">
            <v>0</v>
          </cell>
        </row>
        <row r="14">
          <cell r="D14">
            <v>465483930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782182345</v>
          </cell>
        </row>
        <row r="27">
          <cell r="D27">
            <v>0</v>
          </cell>
        </row>
        <row r="28">
          <cell r="D28">
            <v>57647940</v>
          </cell>
        </row>
        <row r="29">
          <cell r="D29">
            <v>51381620</v>
          </cell>
        </row>
        <row r="30">
          <cell r="D30">
            <v>76181115</v>
          </cell>
        </row>
        <row r="31">
          <cell r="D31">
            <v>0</v>
          </cell>
        </row>
        <row r="32">
          <cell r="D32">
            <v>110990830</v>
          </cell>
        </row>
        <row r="33">
          <cell r="D33">
            <v>90026150</v>
          </cell>
        </row>
        <row r="34">
          <cell r="D34">
            <v>0</v>
          </cell>
        </row>
        <row r="35">
          <cell r="D35">
            <v>922592515</v>
          </cell>
        </row>
        <row r="36">
          <cell r="D36">
            <v>0</v>
          </cell>
        </row>
        <row r="37">
          <cell r="D37">
            <v>0</v>
          </cell>
        </row>
        <row r="38">
          <cell r="D38">
            <v>0</v>
          </cell>
        </row>
        <row r="39">
          <cell r="D39">
            <v>0</v>
          </cell>
        </row>
        <row r="40">
          <cell r="D40">
            <v>121429960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72500000</v>
          </cell>
        </row>
        <row r="51">
          <cell r="D51">
            <v>4350000000</v>
          </cell>
        </row>
        <row r="52">
          <cell r="D52">
            <v>56448500</v>
          </cell>
        </row>
        <row r="53">
          <cell r="D53">
            <v>0</v>
          </cell>
        </row>
        <row r="54">
          <cell r="D54">
            <v>472610970</v>
          </cell>
        </row>
        <row r="55">
          <cell r="D55">
            <v>0</v>
          </cell>
        </row>
        <row r="56">
          <cell r="D56">
            <v>0</v>
          </cell>
        </row>
        <row r="57">
          <cell r="D57">
            <v>38073375</v>
          </cell>
        </row>
        <row r="58">
          <cell r="D58">
            <v>18676145</v>
          </cell>
        </row>
        <row r="59">
          <cell r="D59">
            <v>0</v>
          </cell>
        </row>
        <row r="60">
          <cell r="D60">
            <v>0</v>
          </cell>
        </row>
        <row r="61">
          <cell r="D61">
            <v>1663728260</v>
          </cell>
        </row>
        <row r="62">
          <cell r="D62">
            <v>435984985</v>
          </cell>
        </row>
        <row r="63">
          <cell r="D63">
            <v>0</v>
          </cell>
        </row>
        <row r="64">
          <cell r="D64">
            <v>0</v>
          </cell>
        </row>
        <row r="65">
          <cell r="D65">
            <v>61567435</v>
          </cell>
        </row>
        <row r="66">
          <cell r="D66">
            <v>0</v>
          </cell>
        </row>
        <row r="67">
          <cell r="D67">
            <v>0</v>
          </cell>
        </row>
        <row r="68">
          <cell r="D68">
            <v>865343035</v>
          </cell>
        </row>
        <row r="69">
          <cell r="D69">
            <v>0</v>
          </cell>
        </row>
        <row r="70">
          <cell r="D70">
            <v>847624470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15544923650</v>
          </cell>
        </row>
        <row r="81">
          <cell r="D81">
            <v>56570354810</v>
          </cell>
        </row>
        <row r="82">
          <cell r="D82">
            <v>609396720</v>
          </cell>
        </row>
        <row r="83">
          <cell r="D83">
            <v>632895855</v>
          </cell>
        </row>
        <row r="84">
          <cell r="D84">
            <v>0</v>
          </cell>
        </row>
        <row r="85">
          <cell r="D85">
            <v>0</v>
          </cell>
        </row>
        <row r="86">
          <cell r="D86">
            <v>0</v>
          </cell>
        </row>
        <row r="87">
          <cell r="D87">
            <v>0</v>
          </cell>
        </row>
        <row r="88">
          <cell r="D88">
            <v>0</v>
          </cell>
        </row>
        <row r="89">
          <cell r="D89">
            <v>8932678310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43026562675</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row r="206">
          <cell r="D206">
            <v>0</v>
          </cell>
        </row>
        <row r="207">
          <cell r="D207">
            <v>0</v>
          </cell>
        </row>
        <row r="208">
          <cell r="D208">
            <v>0</v>
          </cell>
        </row>
        <row r="209">
          <cell r="D209">
            <v>0</v>
          </cell>
        </row>
        <row r="210">
          <cell r="D210">
            <v>0</v>
          </cell>
        </row>
        <row r="211">
          <cell r="D211">
            <v>0</v>
          </cell>
        </row>
        <row r="212">
          <cell r="D212">
            <v>0</v>
          </cell>
        </row>
        <row r="213">
          <cell r="D213">
            <v>0</v>
          </cell>
        </row>
        <row r="214">
          <cell r="D214">
            <v>0</v>
          </cell>
        </row>
        <row r="215">
          <cell r="D215">
            <v>0</v>
          </cell>
        </row>
        <row r="216">
          <cell r="D216">
            <v>0</v>
          </cell>
        </row>
        <row r="217">
          <cell r="D217">
            <v>0</v>
          </cell>
        </row>
        <row r="218">
          <cell r="D218">
            <v>0</v>
          </cell>
        </row>
        <row r="219">
          <cell r="D219">
            <v>0</v>
          </cell>
        </row>
        <row r="220">
          <cell r="D220">
            <v>0</v>
          </cell>
        </row>
        <row r="221">
          <cell r="D221">
            <v>0</v>
          </cell>
        </row>
        <row r="222">
          <cell r="D222">
            <v>0</v>
          </cell>
        </row>
        <row r="223">
          <cell r="D223">
            <v>0</v>
          </cell>
        </row>
        <row r="224">
          <cell r="D224">
            <v>0</v>
          </cell>
        </row>
        <row r="225">
          <cell r="D225">
            <v>0</v>
          </cell>
        </row>
        <row r="226">
          <cell r="D226">
            <v>0</v>
          </cell>
        </row>
        <row r="227">
          <cell r="D227">
            <v>0</v>
          </cell>
        </row>
        <row r="228">
          <cell r="D228">
            <v>0</v>
          </cell>
        </row>
        <row r="229">
          <cell r="D229">
            <v>0</v>
          </cell>
        </row>
        <row r="230">
          <cell r="D230">
            <v>0</v>
          </cell>
        </row>
        <row r="231">
          <cell r="D231">
            <v>0</v>
          </cell>
        </row>
        <row r="234">
          <cell r="D234">
            <v>136941682855</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5441"/>
      <sheetName val="5442"/>
      <sheetName val="Chi tiet"/>
    </sheetNames>
    <sheetDataSet>
      <sheetData sheetId="0"/>
      <sheetData sheetId="1" refreshError="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uan1"/>
      <sheetName val="CDFS"/>
      <sheetName val="Sheet2"/>
      <sheetName val="loc"/>
      <sheetName val="Sheet1"/>
      <sheetName val="CDPS PL"/>
      <sheetName val="Dulieu"/>
    </sheetNames>
    <sheetDataSet>
      <sheetData sheetId="0"/>
      <sheetData sheetId="1" refreshError="1"/>
      <sheetData sheetId="2" refreshError="1"/>
      <sheetData sheetId="3" refreshError="1"/>
      <sheetData sheetId="4" refreshError="1"/>
      <sheetData sheetId="5" refreshError="1"/>
      <sheetData sheetId="6" refreshError="1">
        <row r="1">
          <cell r="K1" t="str">
            <v>USD</v>
          </cell>
        </row>
        <row r="2">
          <cell r="K2">
            <v>8.2899999999999991</v>
          </cell>
        </row>
        <row r="3">
          <cell r="K3">
            <v>0.25</v>
          </cell>
        </row>
        <row r="4">
          <cell r="K4">
            <v>115.87</v>
          </cell>
        </row>
        <row r="5">
          <cell r="K5">
            <v>3.48</v>
          </cell>
        </row>
        <row r="6">
          <cell r="K6">
            <v>27.89</v>
          </cell>
        </row>
        <row r="7">
          <cell r="K7">
            <v>0.93</v>
          </cell>
        </row>
        <row r="8">
          <cell r="K8">
            <v>60.5</v>
          </cell>
        </row>
        <row r="9">
          <cell r="K9">
            <v>123.68</v>
          </cell>
        </row>
        <row r="10">
          <cell r="K10">
            <v>12.37</v>
          </cell>
        </row>
        <row r="11">
          <cell r="K11">
            <v>39.04</v>
          </cell>
        </row>
        <row r="12">
          <cell r="K12">
            <v>1.17</v>
          </cell>
        </row>
        <row r="13">
          <cell r="K13">
            <v>29.06</v>
          </cell>
        </row>
        <row r="14">
          <cell r="K14">
            <v>0.87</v>
          </cell>
        </row>
        <row r="15">
          <cell r="K15">
            <v>3.56</v>
          </cell>
        </row>
        <row r="16">
          <cell r="K16">
            <v>19.8</v>
          </cell>
        </row>
        <row r="17">
          <cell r="K17">
            <v>1.98</v>
          </cell>
        </row>
        <row r="18">
          <cell r="K18">
            <v>23.13</v>
          </cell>
        </row>
        <row r="19">
          <cell r="K19">
            <v>19.07</v>
          </cell>
        </row>
        <row r="20">
          <cell r="K20">
            <v>0.56999999999999995</v>
          </cell>
        </row>
        <row r="21">
          <cell r="K21">
            <v>27.74</v>
          </cell>
        </row>
        <row r="22">
          <cell r="K22">
            <v>2.77</v>
          </cell>
        </row>
        <row r="23">
          <cell r="K23">
            <v>11.96</v>
          </cell>
        </row>
        <row r="24">
          <cell r="K24">
            <v>34.21</v>
          </cell>
        </row>
        <row r="25">
          <cell r="K25">
            <v>1.03</v>
          </cell>
        </row>
        <row r="26">
          <cell r="K26">
            <v>8.5399999999999991</v>
          </cell>
        </row>
        <row r="27">
          <cell r="K27">
            <v>0.85</v>
          </cell>
        </row>
        <row r="28">
          <cell r="K28">
            <v>27.05</v>
          </cell>
        </row>
        <row r="29">
          <cell r="K29">
            <v>0.81</v>
          </cell>
        </row>
        <row r="30">
          <cell r="K30">
            <v>5.53</v>
          </cell>
        </row>
        <row r="31">
          <cell r="K31">
            <v>0.17</v>
          </cell>
        </row>
        <row r="32">
          <cell r="K32">
            <v>54.8</v>
          </cell>
        </row>
        <row r="33">
          <cell r="K33">
            <v>5.48</v>
          </cell>
        </row>
        <row r="34">
          <cell r="K34">
            <v>28.47</v>
          </cell>
        </row>
        <row r="35">
          <cell r="K35">
            <v>1.42</v>
          </cell>
        </row>
        <row r="36">
          <cell r="K36">
            <v>9.5399999999999991</v>
          </cell>
        </row>
        <row r="37">
          <cell r="K37">
            <v>0.28999999999999998</v>
          </cell>
        </row>
        <row r="38">
          <cell r="K38">
            <v>18.86</v>
          </cell>
        </row>
        <row r="39">
          <cell r="K39">
            <v>18.66</v>
          </cell>
        </row>
        <row r="40">
          <cell r="K40">
            <v>0.56000000000000005</v>
          </cell>
        </row>
        <row r="41">
          <cell r="K41">
            <v>28.68</v>
          </cell>
        </row>
        <row r="42">
          <cell r="K42">
            <v>0.86</v>
          </cell>
        </row>
        <row r="43">
          <cell r="K43">
            <v>23.43</v>
          </cell>
        </row>
        <row r="44">
          <cell r="K44">
            <v>0.7</v>
          </cell>
        </row>
        <row r="45">
          <cell r="K45">
            <v>14.44</v>
          </cell>
        </row>
        <row r="46">
          <cell r="K46">
            <v>0.43</v>
          </cell>
        </row>
        <row r="47">
          <cell r="K47">
            <v>11.27</v>
          </cell>
        </row>
        <row r="48">
          <cell r="K48">
            <v>1.02</v>
          </cell>
        </row>
        <row r="49">
          <cell r="K49">
            <v>11.68</v>
          </cell>
        </row>
        <row r="50">
          <cell r="K50">
            <v>0.35</v>
          </cell>
        </row>
        <row r="51">
          <cell r="K51">
            <v>6.12</v>
          </cell>
        </row>
        <row r="52">
          <cell r="K52">
            <v>0.18</v>
          </cell>
        </row>
        <row r="53">
          <cell r="K53">
            <v>38.01</v>
          </cell>
        </row>
        <row r="54">
          <cell r="K54">
            <v>1.1399999999999999</v>
          </cell>
        </row>
        <row r="55">
          <cell r="K55">
            <v>220.04</v>
          </cell>
        </row>
        <row r="56">
          <cell r="K56">
            <v>9.07</v>
          </cell>
        </row>
        <row r="57">
          <cell r="K57">
            <v>3319.93</v>
          </cell>
        </row>
        <row r="58">
          <cell r="K58">
            <v>2300</v>
          </cell>
        </row>
        <row r="59">
          <cell r="K59">
            <v>500</v>
          </cell>
        </row>
        <row r="60">
          <cell r="K60">
            <v>4105.01</v>
          </cell>
        </row>
        <row r="61">
          <cell r="K61">
            <v>13.82</v>
          </cell>
        </row>
        <row r="62">
          <cell r="K62">
            <v>0.41</v>
          </cell>
        </row>
        <row r="63">
          <cell r="K63">
            <v>9.61</v>
          </cell>
        </row>
        <row r="64">
          <cell r="K64">
            <v>0.28999999999999998</v>
          </cell>
        </row>
        <row r="65">
          <cell r="K65">
            <v>31.94</v>
          </cell>
        </row>
        <row r="66">
          <cell r="K66">
            <v>3.19</v>
          </cell>
        </row>
        <row r="67">
          <cell r="K67">
            <v>158.91999999999999</v>
          </cell>
        </row>
        <row r="68">
          <cell r="K68">
            <v>6.46</v>
          </cell>
        </row>
        <row r="69">
          <cell r="K69">
            <v>355.87</v>
          </cell>
        </row>
        <row r="70">
          <cell r="K70">
            <v>2338.41</v>
          </cell>
        </row>
        <row r="71">
          <cell r="K71">
            <v>185.19</v>
          </cell>
        </row>
        <row r="72">
          <cell r="K72">
            <v>5.56</v>
          </cell>
        </row>
        <row r="73">
          <cell r="K73">
            <v>335.2</v>
          </cell>
        </row>
        <row r="74">
          <cell r="K74">
            <v>33.58</v>
          </cell>
        </row>
        <row r="75">
          <cell r="K75">
            <v>462.63</v>
          </cell>
        </row>
        <row r="76">
          <cell r="K76">
            <v>254.04</v>
          </cell>
        </row>
        <row r="77">
          <cell r="K77">
            <v>25.4</v>
          </cell>
        </row>
        <row r="78">
          <cell r="K78">
            <v>2588.19</v>
          </cell>
        </row>
        <row r="79">
          <cell r="K79">
            <v>258.82</v>
          </cell>
        </row>
        <row r="80">
          <cell r="K80">
            <v>119.06</v>
          </cell>
        </row>
        <row r="81">
          <cell r="K81">
            <v>11.91</v>
          </cell>
        </row>
        <row r="82">
          <cell r="K82">
            <v>281.98</v>
          </cell>
        </row>
        <row r="83">
          <cell r="K83">
            <v>28.2</v>
          </cell>
        </row>
        <row r="84">
          <cell r="K84">
            <v>186.24</v>
          </cell>
        </row>
        <row r="85">
          <cell r="K85">
            <v>7.55</v>
          </cell>
        </row>
        <row r="86">
          <cell r="K86">
            <v>269.93</v>
          </cell>
        </row>
        <row r="87">
          <cell r="K87">
            <v>44.2</v>
          </cell>
        </row>
        <row r="88">
          <cell r="K88">
            <v>4.42</v>
          </cell>
        </row>
        <row r="89">
          <cell r="K89">
            <v>355.87</v>
          </cell>
        </row>
        <row r="90">
          <cell r="K90">
            <v>11.55</v>
          </cell>
        </row>
        <row r="91">
          <cell r="K91">
            <v>14234.88</v>
          </cell>
        </row>
        <row r="92">
          <cell r="K92">
            <v>11000</v>
          </cell>
        </row>
        <row r="93">
          <cell r="K93">
            <v>5.41</v>
          </cell>
        </row>
        <row r="94">
          <cell r="K94">
            <v>195.41</v>
          </cell>
        </row>
        <row r="95">
          <cell r="K95">
            <v>19.93</v>
          </cell>
        </row>
        <row r="96">
          <cell r="K96">
            <v>10.68</v>
          </cell>
        </row>
        <row r="97">
          <cell r="K97">
            <v>19.93</v>
          </cell>
        </row>
        <row r="98">
          <cell r="K98">
            <v>4270.46</v>
          </cell>
        </row>
        <row r="99">
          <cell r="K99">
            <v>2750.33</v>
          </cell>
        </row>
        <row r="100">
          <cell r="K100">
            <v>2800</v>
          </cell>
        </row>
        <row r="101">
          <cell r="K101">
            <v>2767.1</v>
          </cell>
        </row>
        <row r="102">
          <cell r="K102">
            <v>14234.88</v>
          </cell>
        </row>
        <row r="103">
          <cell r="K103">
            <v>2135.23</v>
          </cell>
        </row>
        <row r="104">
          <cell r="K104">
            <v>3558.72</v>
          </cell>
        </row>
        <row r="105">
          <cell r="K105">
            <v>32460.91</v>
          </cell>
        </row>
        <row r="106">
          <cell r="K106">
            <v>55.81</v>
          </cell>
        </row>
        <row r="107">
          <cell r="K107">
            <v>5.58</v>
          </cell>
        </row>
        <row r="108">
          <cell r="K108">
            <v>7.12</v>
          </cell>
        </row>
        <row r="109">
          <cell r="K109">
            <v>50.55</v>
          </cell>
        </row>
        <row r="110">
          <cell r="K110">
            <v>5.05</v>
          </cell>
        </row>
        <row r="111">
          <cell r="K111">
            <v>7378.95</v>
          </cell>
        </row>
        <row r="112">
          <cell r="K112">
            <v>1.85</v>
          </cell>
        </row>
        <row r="113">
          <cell r="K113">
            <v>41.41</v>
          </cell>
        </row>
        <row r="114">
          <cell r="K114">
            <v>36.729999999999997</v>
          </cell>
        </row>
        <row r="115">
          <cell r="K115">
            <v>16.010000000000002</v>
          </cell>
        </row>
        <row r="116">
          <cell r="K116">
            <v>1.07</v>
          </cell>
        </row>
        <row r="117">
          <cell r="K117">
            <v>17.079999999999998</v>
          </cell>
        </row>
        <row r="118">
          <cell r="K118">
            <v>4.2699999999999996</v>
          </cell>
        </row>
        <row r="119">
          <cell r="K119">
            <v>19.93</v>
          </cell>
        </row>
        <row r="120">
          <cell r="K120">
            <v>2.14</v>
          </cell>
        </row>
        <row r="121">
          <cell r="K121">
            <v>9.27</v>
          </cell>
        </row>
        <row r="122">
          <cell r="K122">
            <v>196.95</v>
          </cell>
        </row>
        <row r="123">
          <cell r="K123">
            <v>9.82</v>
          </cell>
        </row>
        <row r="124">
          <cell r="K124">
            <v>11.96</v>
          </cell>
        </row>
        <row r="125">
          <cell r="K125">
            <v>9.7100000000000009</v>
          </cell>
        </row>
        <row r="126">
          <cell r="K126">
            <v>0.97</v>
          </cell>
        </row>
        <row r="127">
          <cell r="K127">
            <v>16.37</v>
          </cell>
        </row>
        <row r="128">
          <cell r="K128">
            <v>22.78</v>
          </cell>
        </row>
        <row r="129">
          <cell r="K129">
            <v>58.6</v>
          </cell>
        </row>
        <row r="130">
          <cell r="K130">
            <v>1.76</v>
          </cell>
        </row>
        <row r="131">
          <cell r="K131">
            <v>1.99</v>
          </cell>
        </row>
        <row r="132">
          <cell r="K132">
            <v>48.37</v>
          </cell>
        </row>
        <row r="133">
          <cell r="K133">
            <v>1.45</v>
          </cell>
        </row>
        <row r="134">
          <cell r="K134">
            <v>40.83</v>
          </cell>
        </row>
        <row r="135">
          <cell r="K135">
            <v>4.0999999999999996</v>
          </cell>
        </row>
        <row r="136">
          <cell r="K136">
            <v>52.38</v>
          </cell>
        </row>
        <row r="137">
          <cell r="K137">
            <v>2.56</v>
          </cell>
        </row>
        <row r="138">
          <cell r="K138">
            <v>6.62</v>
          </cell>
        </row>
        <row r="139">
          <cell r="K139">
            <v>6.41</v>
          </cell>
        </row>
        <row r="140">
          <cell r="K140">
            <v>67.72</v>
          </cell>
        </row>
        <row r="141">
          <cell r="K141">
            <v>2.0299999999999998</v>
          </cell>
        </row>
        <row r="142">
          <cell r="K142">
            <v>3.99</v>
          </cell>
        </row>
        <row r="143">
          <cell r="K143">
            <v>1.39</v>
          </cell>
        </row>
        <row r="144">
          <cell r="K144">
            <v>0.14000000000000001</v>
          </cell>
        </row>
        <row r="145">
          <cell r="K145">
            <v>3.56</v>
          </cell>
        </row>
        <row r="146">
          <cell r="K146">
            <v>5.91</v>
          </cell>
        </row>
        <row r="147">
          <cell r="K147">
            <v>3377.07</v>
          </cell>
        </row>
        <row r="148">
          <cell r="K148">
            <v>2300</v>
          </cell>
        </row>
        <row r="149">
          <cell r="K149">
            <v>500</v>
          </cell>
        </row>
        <row r="150">
          <cell r="K150">
            <v>164.27</v>
          </cell>
        </row>
        <row r="151">
          <cell r="K151">
            <v>6.6</v>
          </cell>
        </row>
        <row r="152">
          <cell r="K152">
            <v>355.87</v>
          </cell>
        </row>
        <row r="153">
          <cell r="K153">
            <v>71.17</v>
          </cell>
        </row>
        <row r="154">
          <cell r="K154">
            <v>30.8</v>
          </cell>
        </row>
        <row r="155">
          <cell r="K155">
            <v>3.08</v>
          </cell>
        </row>
        <row r="156">
          <cell r="K156">
            <v>20.25</v>
          </cell>
        </row>
        <row r="157">
          <cell r="K157">
            <v>2.02</v>
          </cell>
        </row>
        <row r="158">
          <cell r="K158">
            <v>53.9</v>
          </cell>
        </row>
        <row r="159">
          <cell r="K159">
            <v>1.62</v>
          </cell>
        </row>
        <row r="160">
          <cell r="K160">
            <v>398.02</v>
          </cell>
        </row>
        <row r="161">
          <cell r="K161">
            <v>11.94</v>
          </cell>
        </row>
        <row r="162">
          <cell r="K162">
            <v>281.81</v>
          </cell>
        </row>
        <row r="163">
          <cell r="K163">
            <v>238.12</v>
          </cell>
        </row>
        <row r="164">
          <cell r="K164">
            <v>23.81</v>
          </cell>
        </row>
        <row r="165">
          <cell r="K165">
            <v>395.68</v>
          </cell>
        </row>
        <row r="166">
          <cell r="K166">
            <v>39.57</v>
          </cell>
        </row>
        <row r="167">
          <cell r="K167">
            <v>74.349999999999994</v>
          </cell>
        </row>
        <row r="168">
          <cell r="K168">
            <v>2.23</v>
          </cell>
        </row>
        <row r="169">
          <cell r="K169">
            <v>324.77999999999997</v>
          </cell>
        </row>
        <row r="170">
          <cell r="K170">
            <v>9.74</v>
          </cell>
        </row>
        <row r="171">
          <cell r="K171">
            <v>543.74</v>
          </cell>
        </row>
        <row r="172">
          <cell r="K172">
            <v>54.37</v>
          </cell>
        </row>
        <row r="173">
          <cell r="K173">
            <v>61.28</v>
          </cell>
        </row>
        <row r="174">
          <cell r="K174">
            <v>6.13</v>
          </cell>
        </row>
        <row r="175">
          <cell r="K175">
            <v>3252.25</v>
          </cell>
        </row>
        <row r="176">
          <cell r="K176">
            <v>3577.47</v>
          </cell>
        </row>
        <row r="177">
          <cell r="K177">
            <v>126.82</v>
          </cell>
        </row>
        <row r="178">
          <cell r="K178">
            <v>12.68</v>
          </cell>
        </row>
        <row r="179">
          <cell r="K179">
            <v>189.81</v>
          </cell>
        </row>
        <row r="180">
          <cell r="K180">
            <v>313.63</v>
          </cell>
        </row>
        <row r="181">
          <cell r="K181">
            <v>31.36</v>
          </cell>
        </row>
        <row r="182">
          <cell r="K182">
            <v>10.149466192170818</v>
          </cell>
        </row>
        <row r="183">
          <cell r="K183">
            <v>69.47</v>
          </cell>
        </row>
        <row r="184">
          <cell r="K184">
            <v>1067.6199999999999</v>
          </cell>
        </row>
        <row r="185">
          <cell r="K185">
            <v>4982.21</v>
          </cell>
        </row>
        <row r="186">
          <cell r="K186">
            <v>11605.43</v>
          </cell>
        </row>
        <row r="187">
          <cell r="K187">
            <v>3558.72</v>
          </cell>
        </row>
        <row r="188">
          <cell r="K188">
            <v>2801.79</v>
          </cell>
        </row>
        <row r="189">
          <cell r="K189">
            <v>6591.44</v>
          </cell>
        </row>
        <row r="190">
          <cell r="K190">
            <v>12.19</v>
          </cell>
        </row>
        <row r="191">
          <cell r="K191">
            <v>34.270000000000003</v>
          </cell>
        </row>
        <row r="192">
          <cell r="K192">
            <v>3.43</v>
          </cell>
        </row>
        <row r="193">
          <cell r="K193">
            <v>2.85</v>
          </cell>
        </row>
        <row r="194">
          <cell r="K194">
            <v>10.75</v>
          </cell>
        </row>
        <row r="195">
          <cell r="K195">
            <v>8.57</v>
          </cell>
        </row>
        <row r="196">
          <cell r="K196">
            <v>0.26</v>
          </cell>
        </row>
        <row r="197">
          <cell r="K197">
            <v>5.86</v>
          </cell>
        </row>
        <row r="198">
          <cell r="K198">
            <v>0.26</v>
          </cell>
        </row>
        <row r="199">
          <cell r="K199">
            <v>19.02</v>
          </cell>
        </row>
        <row r="200">
          <cell r="K200">
            <v>0.56999999999999995</v>
          </cell>
        </row>
        <row r="201">
          <cell r="K201">
            <v>5.05</v>
          </cell>
        </row>
        <row r="202">
          <cell r="K202">
            <v>14.23</v>
          </cell>
        </row>
        <row r="203">
          <cell r="K203">
            <v>39.15</v>
          </cell>
        </row>
        <row r="204">
          <cell r="K204">
            <v>3.7</v>
          </cell>
        </row>
        <row r="205">
          <cell r="K205">
            <v>13.89</v>
          </cell>
        </row>
        <row r="206">
          <cell r="K206">
            <v>0.69</v>
          </cell>
        </row>
        <row r="207">
          <cell r="K207">
            <v>159.93</v>
          </cell>
        </row>
        <row r="208">
          <cell r="K208">
            <v>8</v>
          </cell>
        </row>
        <row r="209">
          <cell r="K209">
            <v>33.799999999999997</v>
          </cell>
        </row>
        <row r="210">
          <cell r="K210">
            <v>19.93</v>
          </cell>
        </row>
        <row r="211">
          <cell r="K211">
            <v>33.17</v>
          </cell>
        </row>
        <row r="212">
          <cell r="K212">
            <v>1</v>
          </cell>
        </row>
        <row r="213">
          <cell r="K213">
            <v>31.1</v>
          </cell>
        </row>
        <row r="214">
          <cell r="K214">
            <v>0.93</v>
          </cell>
        </row>
        <row r="215">
          <cell r="K215">
            <v>56.65</v>
          </cell>
        </row>
        <row r="216">
          <cell r="K216">
            <v>5.62</v>
          </cell>
        </row>
        <row r="217">
          <cell r="K217">
            <v>13.95</v>
          </cell>
        </row>
        <row r="218">
          <cell r="K218">
            <v>12.07</v>
          </cell>
        </row>
        <row r="219">
          <cell r="K219">
            <v>1.1000000000000001</v>
          </cell>
        </row>
        <row r="220">
          <cell r="K220">
            <v>27.97</v>
          </cell>
        </row>
        <row r="221">
          <cell r="K221">
            <v>4.2699999999999996</v>
          </cell>
        </row>
        <row r="222">
          <cell r="K222">
            <v>11.53</v>
          </cell>
        </row>
        <row r="223">
          <cell r="K223">
            <v>44.05</v>
          </cell>
        </row>
        <row r="224">
          <cell r="K224">
            <v>88.73</v>
          </cell>
        </row>
        <row r="225">
          <cell r="K225">
            <v>4.43</v>
          </cell>
        </row>
        <row r="226">
          <cell r="K226">
            <v>5.34</v>
          </cell>
        </row>
        <row r="227">
          <cell r="K227">
            <v>11.57</v>
          </cell>
        </row>
        <row r="228">
          <cell r="K228">
            <v>0.25</v>
          </cell>
        </row>
        <row r="229">
          <cell r="K229">
            <v>0.71</v>
          </cell>
        </row>
        <row r="230">
          <cell r="K230">
            <v>3.88</v>
          </cell>
        </row>
        <row r="231">
          <cell r="K231">
            <v>0.12</v>
          </cell>
        </row>
        <row r="232">
          <cell r="K232">
            <v>5.12</v>
          </cell>
        </row>
        <row r="233">
          <cell r="K233">
            <v>174.25</v>
          </cell>
        </row>
        <row r="234">
          <cell r="K234">
            <v>5.85</v>
          </cell>
        </row>
        <row r="235">
          <cell r="K235">
            <v>71.89</v>
          </cell>
        </row>
        <row r="236">
          <cell r="K236">
            <v>9.61</v>
          </cell>
        </row>
        <row r="237">
          <cell r="K237">
            <v>68.8</v>
          </cell>
        </row>
        <row r="238">
          <cell r="K238">
            <v>3.44</v>
          </cell>
        </row>
        <row r="239">
          <cell r="K239">
            <v>31.03</v>
          </cell>
        </row>
        <row r="240">
          <cell r="K240">
            <v>3.1</v>
          </cell>
        </row>
        <row r="241">
          <cell r="K241">
            <v>283.92</v>
          </cell>
        </row>
        <row r="242">
          <cell r="K242">
            <v>28.39</v>
          </cell>
        </row>
        <row r="243">
          <cell r="K243">
            <v>229.41</v>
          </cell>
        </row>
        <row r="244">
          <cell r="K244">
            <v>22.94</v>
          </cell>
        </row>
        <row r="245">
          <cell r="K245">
            <v>361.57</v>
          </cell>
        </row>
        <row r="246">
          <cell r="K246">
            <v>36.159999999999997</v>
          </cell>
        </row>
        <row r="247">
          <cell r="K247">
            <v>233.42</v>
          </cell>
        </row>
        <row r="248">
          <cell r="K248">
            <v>23.34</v>
          </cell>
        </row>
        <row r="249">
          <cell r="K249">
            <v>241.65</v>
          </cell>
        </row>
        <row r="250">
          <cell r="K250">
            <v>221.88</v>
          </cell>
        </row>
        <row r="251">
          <cell r="K251">
            <v>500</v>
          </cell>
        </row>
        <row r="252">
          <cell r="K252">
            <v>2300</v>
          </cell>
        </row>
        <row r="253">
          <cell r="K253">
            <v>3461.83</v>
          </cell>
        </row>
        <row r="254">
          <cell r="K254">
            <v>5.69</v>
          </cell>
        </row>
        <row r="255">
          <cell r="K255">
            <v>2360.79</v>
          </cell>
        </row>
        <row r="256">
          <cell r="K256">
            <v>4270.46</v>
          </cell>
        </row>
        <row r="257">
          <cell r="K257">
            <v>4475.18</v>
          </cell>
        </row>
        <row r="258">
          <cell r="K258">
            <v>2846.98</v>
          </cell>
        </row>
        <row r="259">
          <cell r="K259">
            <v>7117.44</v>
          </cell>
        </row>
        <row r="260">
          <cell r="K260">
            <v>3558.72</v>
          </cell>
        </row>
        <row r="261">
          <cell r="K261">
            <v>2800</v>
          </cell>
        </row>
        <row r="262">
          <cell r="K262">
            <v>355.87</v>
          </cell>
        </row>
        <row r="263">
          <cell r="K263">
            <v>62.11</v>
          </cell>
        </row>
        <row r="264">
          <cell r="K264">
            <v>6.21</v>
          </cell>
        </row>
        <row r="265">
          <cell r="K265">
            <v>9.11</v>
          </cell>
        </row>
        <row r="266">
          <cell r="K266">
            <v>141.80000000000001</v>
          </cell>
        </row>
        <row r="267">
          <cell r="K267">
            <v>14.18</v>
          </cell>
        </row>
        <row r="268">
          <cell r="K268">
            <v>4.9800000000000004</v>
          </cell>
        </row>
        <row r="269">
          <cell r="K269">
            <v>151.74</v>
          </cell>
        </row>
        <row r="270">
          <cell r="K270">
            <v>5.61</v>
          </cell>
        </row>
        <row r="271">
          <cell r="K271">
            <v>60.05</v>
          </cell>
        </row>
        <row r="272">
          <cell r="K272">
            <v>6</v>
          </cell>
        </row>
        <row r="273">
          <cell r="K273">
            <v>1.57</v>
          </cell>
        </row>
        <row r="274">
          <cell r="K274">
            <v>40.75</v>
          </cell>
        </row>
        <row r="275">
          <cell r="K275">
            <v>2.0299999999999998</v>
          </cell>
        </row>
        <row r="276">
          <cell r="K276">
            <v>9.7100000000000009</v>
          </cell>
        </row>
        <row r="277">
          <cell r="K277">
            <v>0.97</v>
          </cell>
        </row>
        <row r="278">
          <cell r="K278">
            <v>11.39</v>
          </cell>
        </row>
        <row r="279">
          <cell r="K279">
            <v>33.89</v>
          </cell>
        </row>
        <row r="280">
          <cell r="K280">
            <v>1.69</v>
          </cell>
        </row>
        <row r="281">
          <cell r="K281">
            <v>67.69</v>
          </cell>
        </row>
        <row r="282">
          <cell r="K282">
            <v>2.06</v>
          </cell>
        </row>
        <row r="283">
          <cell r="K283">
            <v>80.61</v>
          </cell>
        </row>
        <row r="284">
          <cell r="K284">
            <v>2.42</v>
          </cell>
        </row>
        <row r="285">
          <cell r="K285">
            <v>6.83</v>
          </cell>
        </row>
        <row r="286">
          <cell r="K286">
            <v>12.39</v>
          </cell>
        </row>
        <row r="287">
          <cell r="K287">
            <v>1.1399999999999999</v>
          </cell>
        </row>
        <row r="288">
          <cell r="K288">
            <v>2.85</v>
          </cell>
        </row>
        <row r="289">
          <cell r="K289">
            <v>59.83</v>
          </cell>
        </row>
        <row r="290">
          <cell r="K290">
            <v>5.98</v>
          </cell>
        </row>
        <row r="291">
          <cell r="K291">
            <v>33.89</v>
          </cell>
        </row>
        <row r="292">
          <cell r="K292">
            <v>1.69</v>
          </cell>
        </row>
        <row r="293">
          <cell r="K293">
            <v>25.54</v>
          </cell>
        </row>
        <row r="294">
          <cell r="K294">
            <v>0.79</v>
          </cell>
        </row>
        <row r="295">
          <cell r="K295">
            <v>10.39</v>
          </cell>
        </row>
        <row r="296">
          <cell r="K296">
            <v>1426.54</v>
          </cell>
        </row>
        <row r="297">
          <cell r="K297">
            <v>2934.14</v>
          </cell>
        </row>
        <row r="298">
          <cell r="K298">
            <v>270.45999999999998</v>
          </cell>
        </row>
        <row r="299">
          <cell r="K299">
            <v>145.56</v>
          </cell>
        </row>
        <row r="300">
          <cell r="K300">
            <v>14.56</v>
          </cell>
        </row>
        <row r="301">
          <cell r="K301">
            <v>39.43</v>
          </cell>
        </row>
        <row r="302">
          <cell r="K302">
            <v>424.01</v>
          </cell>
        </row>
        <row r="303">
          <cell r="K303">
            <v>42.4</v>
          </cell>
        </row>
        <row r="304">
          <cell r="K304">
            <v>498.22</v>
          </cell>
        </row>
        <row r="305">
          <cell r="K305">
            <v>3007.59</v>
          </cell>
        </row>
        <row r="306">
          <cell r="K306">
            <v>16.61</v>
          </cell>
        </row>
        <row r="307">
          <cell r="K307">
            <v>176.39</v>
          </cell>
        </row>
        <row r="308">
          <cell r="K308">
            <v>4.96</v>
          </cell>
        </row>
        <row r="309">
          <cell r="K309">
            <v>35.520000000000003</v>
          </cell>
        </row>
        <row r="310">
          <cell r="K310">
            <v>3.55</v>
          </cell>
        </row>
        <row r="311">
          <cell r="K311">
            <v>31.99</v>
          </cell>
        </row>
        <row r="312">
          <cell r="K312">
            <v>2.72</v>
          </cell>
        </row>
        <row r="313">
          <cell r="K313">
            <v>34.590000000000003</v>
          </cell>
        </row>
        <row r="314">
          <cell r="K314">
            <v>58.23</v>
          </cell>
        </row>
        <row r="315">
          <cell r="K315">
            <v>5.82</v>
          </cell>
        </row>
        <row r="316">
          <cell r="K316">
            <v>106.76</v>
          </cell>
        </row>
        <row r="317">
          <cell r="K317">
            <v>209.08</v>
          </cell>
        </row>
        <row r="318">
          <cell r="K318">
            <v>20.91</v>
          </cell>
        </row>
        <row r="319">
          <cell r="K319">
            <v>284.25</v>
          </cell>
        </row>
        <row r="320">
          <cell r="K320">
            <v>28.43</v>
          </cell>
        </row>
        <row r="321">
          <cell r="K321">
            <v>41.71</v>
          </cell>
        </row>
        <row r="322">
          <cell r="K322">
            <v>120.97</v>
          </cell>
        </row>
        <row r="323">
          <cell r="K323">
            <v>4.88</v>
          </cell>
        </row>
        <row r="324">
          <cell r="K324">
            <v>238.88</v>
          </cell>
        </row>
        <row r="325">
          <cell r="K325">
            <v>4.4800000000000004</v>
          </cell>
        </row>
        <row r="326">
          <cell r="K326">
            <v>0.51</v>
          </cell>
        </row>
        <row r="327">
          <cell r="K327">
            <v>3558.72</v>
          </cell>
        </row>
        <row r="328">
          <cell r="K328">
            <v>3268.6</v>
          </cell>
        </row>
        <row r="329">
          <cell r="K329">
            <v>2532.66</v>
          </cell>
        </row>
        <row r="330">
          <cell r="K330">
            <v>4.5</v>
          </cell>
        </row>
        <row r="331">
          <cell r="K331">
            <v>0.5</v>
          </cell>
        </row>
        <row r="332">
          <cell r="K332">
            <v>13488.43</v>
          </cell>
        </row>
        <row r="333">
          <cell r="K333">
            <v>16.04</v>
          </cell>
        </row>
        <row r="334">
          <cell r="K334">
            <v>1.78</v>
          </cell>
        </row>
        <row r="335">
          <cell r="K335">
            <v>49.96</v>
          </cell>
        </row>
        <row r="336">
          <cell r="K336">
            <v>49.46</v>
          </cell>
        </row>
        <row r="337">
          <cell r="K337">
            <v>0.5</v>
          </cell>
        </row>
        <row r="338">
          <cell r="K338">
            <v>7147.11</v>
          </cell>
        </row>
        <row r="339">
          <cell r="K339">
            <v>16.04</v>
          </cell>
        </row>
        <row r="340">
          <cell r="K340">
            <v>1.78</v>
          </cell>
        </row>
        <row r="341">
          <cell r="K341">
            <v>49.96</v>
          </cell>
        </row>
        <row r="342">
          <cell r="K342">
            <v>44.96</v>
          </cell>
        </row>
        <row r="343">
          <cell r="K343">
            <v>5</v>
          </cell>
        </row>
        <row r="344">
          <cell r="K344">
            <v>6278.51</v>
          </cell>
        </row>
        <row r="345">
          <cell r="K345">
            <v>3914.59</v>
          </cell>
        </row>
        <row r="346">
          <cell r="K346">
            <v>7.83</v>
          </cell>
        </row>
        <row r="347">
          <cell r="K347">
            <v>801.14</v>
          </cell>
        </row>
        <row r="348">
          <cell r="K348">
            <v>1.44</v>
          </cell>
        </row>
        <row r="349">
          <cell r="K349">
            <v>0.16</v>
          </cell>
        </row>
        <row r="350">
          <cell r="K350">
            <v>669.58</v>
          </cell>
        </row>
        <row r="351">
          <cell r="K351">
            <v>12.1</v>
          </cell>
        </row>
        <row r="352">
          <cell r="K352">
            <v>1.85</v>
          </cell>
        </row>
        <row r="353">
          <cell r="K353">
            <v>1.42</v>
          </cell>
        </row>
        <row r="354">
          <cell r="K354">
            <v>4.5</v>
          </cell>
        </row>
        <row r="355">
          <cell r="K355">
            <v>0.5</v>
          </cell>
        </row>
        <row r="356">
          <cell r="K356">
            <v>294</v>
          </cell>
        </row>
        <row r="357">
          <cell r="K357">
            <v>1.42</v>
          </cell>
        </row>
        <row r="358">
          <cell r="K358">
            <v>4.5</v>
          </cell>
        </row>
        <row r="359">
          <cell r="K359">
            <v>0.5</v>
          </cell>
        </row>
        <row r="360">
          <cell r="K360">
            <v>141.75</v>
          </cell>
        </row>
        <row r="361">
          <cell r="K361">
            <v>2432.04</v>
          </cell>
        </row>
        <row r="362">
          <cell r="K362">
            <v>5.69</v>
          </cell>
        </row>
        <row r="363">
          <cell r="K363">
            <v>4.49</v>
          </cell>
        </row>
        <row r="364">
          <cell r="K364">
            <v>0.14000000000000001</v>
          </cell>
        </row>
        <row r="365">
          <cell r="K365">
            <v>37.01</v>
          </cell>
        </row>
        <row r="366">
          <cell r="K366">
            <v>1.85</v>
          </cell>
        </row>
        <row r="367">
          <cell r="K367">
            <v>55.65</v>
          </cell>
        </row>
        <row r="368">
          <cell r="K368">
            <v>5.57</v>
          </cell>
        </row>
        <row r="369">
          <cell r="K369">
            <v>15.44</v>
          </cell>
        </row>
        <row r="370">
          <cell r="K370">
            <v>9.82</v>
          </cell>
        </row>
        <row r="371">
          <cell r="K371">
            <v>0.98</v>
          </cell>
        </row>
        <row r="372">
          <cell r="K372">
            <v>56.54</v>
          </cell>
        </row>
        <row r="373">
          <cell r="K373">
            <v>2.83</v>
          </cell>
        </row>
        <row r="374">
          <cell r="K374">
            <v>133.25</v>
          </cell>
        </row>
        <row r="375">
          <cell r="K375">
            <v>4.12</v>
          </cell>
        </row>
        <row r="376">
          <cell r="K376">
            <v>25.96</v>
          </cell>
        </row>
        <row r="377">
          <cell r="K377">
            <v>0.8</v>
          </cell>
        </row>
        <row r="378">
          <cell r="K378">
            <v>94.89</v>
          </cell>
        </row>
        <row r="379">
          <cell r="K379">
            <v>4.75</v>
          </cell>
        </row>
        <row r="380">
          <cell r="K380">
            <v>14.64</v>
          </cell>
        </row>
        <row r="381">
          <cell r="K381">
            <v>0.73</v>
          </cell>
        </row>
        <row r="382">
          <cell r="K382">
            <v>5.52</v>
          </cell>
        </row>
        <row r="383">
          <cell r="K383">
            <v>0.17</v>
          </cell>
        </row>
        <row r="384">
          <cell r="K384">
            <v>20.079999999999998</v>
          </cell>
        </row>
        <row r="385">
          <cell r="K385">
            <v>1.06</v>
          </cell>
        </row>
        <row r="386">
          <cell r="K386">
            <v>27.62</v>
          </cell>
        </row>
        <row r="387">
          <cell r="K387">
            <v>0.85</v>
          </cell>
        </row>
        <row r="388">
          <cell r="K388">
            <v>12.39</v>
          </cell>
        </row>
        <row r="389">
          <cell r="K389">
            <v>1.1299999999999999</v>
          </cell>
        </row>
        <row r="390">
          <cell r="K390">
            <v>801.77</v>
          </cell>
        </row>
        <row r="391">
          <cell r="K391">
            <v>1082.4100000000001</v>
          </cell>
        </row>
        <row r="392">
          <cell r="K392">
            <v>2339.0300000000002</v>
          </cell>
        </row>
        <row r="393">
          <cell r="K393">
            <v>184.9</v>
          </cell>
        </row>
        <row r="394">
          <cell r="K394">
            <v>9.73</v>
          </cell>
        </row>
        <row r="395">
          <cell r="K395">
            <v>335.77</v>
          </cell>
        </row>
        <row r="396">
          <cell r="K396">
            <v>33.58</v>
          </cell>
        </row>
        <row r="397">
          <cell r="K397">
            <v>11.03</v>
          </cell>
        </row>
        <row r="398">
          <cell r="K398">
            <v>4.83</v>
          </cell>
        </row>
        <row r="399">
          <cell r="K399">
            <v>0.15</v>
          </cell>
        </row>
        <row r="400">
          <cell r="K400">
            <v>102.3</v>
          </cell>
        </row>
        <row r="401">
          <cell r="K401">
            <v>10.23</v>
          </cell>
        </row>
        <row r="402">
          <cell r="K402">
            <v>18.43</v>
          </cell>
        </row>
        <row r="403">
          <cell r="K403">
            <v>0.56999999999999995</v>
          </cell>
        </row>
        <row r="404">
          <cell r="K404">
            <v>5.41</v>
          </cell>
        </row>
        <row r="405">
          <cell r="K405">
            <v>1.49</v>
          </cell>
        </row>
        <row r="406">
          <cell r="K406">
            <v>9.58</v>
          </cell>
        </row>
        <row r="407">
          <cell r="K407">
            <v>0.96</v>
          </cell>
        </row>
        <row r="408">
          <cell r="K408">
            <v>42.7</v>
          </cell>
        </row>
        <row r="409">
          <cell r="K409">
            <v>414.1</v>
          </cell>
        </row>
        <row r="410">
          <cell r="K410">
            <v>41.41</v>
          </cell>
        </row>
        <row r="411">
          <cell r="K411">
            <v>14.43</v>
          </cell>
        </row>
        <row r="412">
          <cell r="K412">
            <v>1.44</v>
          </cell>
        </row>
        <row r="413">
          <cell r="K413">
            <v>114.19</v>
          </cell>
        </row>
        <row r="414">
          <cell r="K414">
            <v>5.34</v>
          </cell>
        </row>
        <row r="415">
          <cell r="K415">
            <v>54.73</v>
          </cell>
        </row>
        <row r="416">
          <cell r="K416">
            <v>291.32</v>
          </cell>
        </row>
        <row r="417">
          <cell r="K417">
            <v>29.13</v>
          </cell>
        </row>
        <row r="418">
          <cell r="K418">
            <v>25.12</v>
          </cell>
        </row>
        <row r="419">
          <cell r="K419">
            <v>473.94</v>
          </cell>
        </row>
        <row r="420">
          <cell r="K420">
            <v>47.39</v>
          </cell>
        </row>
        <row r="421">
          <cell r="K421">
            <v>297.89999999999998</v>
          </cell>
        </row>
        <row r="422">
          <cell r="K422">
            <v>107.44</v>
          </cell>
        </row>
        <row r="423">
          <cell r="K423">
            <v>40.53</v>
          </cell>
        </row>
        <row r="424">
          <cell r="K424">
            <v>170.92</v>
          </cell>
        </row>
        <row r="425">
          <cell r="K425">
            <v>17.09</v>
          </cell>
        </row>
        <row r="426">
          <cell r="K426">
            <v>61.14</v>
          </cell>
        </row>
        <row r="427">
          <cell r="K427">
            <v>6.11</v>
          </cell>
        </row>
        <row r="428">
          <cell r="K428">
            <v>44.83</v>
          </cell>
        </row>
        <row r="429">
          <cell r="K429">
            <v>4.4800000000000004</v>
          </cell>
        </row>
        <row r="430">
          <cell r="K430">
            <v>40.19</v>
          </cell>
        </row>
        <row r="431">
          <cell r="K431">
            <v>142.35</v>
          </cell>
        </row>
        <row r="432">
          <cell r="K432">
            <v>220.2</v>
          </cell>
        </row>
        <row r="433">
          <cell r="K433">
            <v>1854.49</v>
          </cell>
        </row>
        <row r="434">
          <cell r="K434">
            <v>272.73</v>
          </cell>
        </row>
        <row r="435">
          <cell r="K435">
            <v>1363.59</v>
          </cell>
        </row>
        <row r="436">
          <cell r="K436">
            <v>3558.72</v>
          </cell>
        </row>
        <row r="437">
          <cell r="K437">
            <v>2181.91</v>
          </cell>
        </row>
        <row r="438">
          <cell r="K438">
            <v>923.3</v>
          </cell>
        </row>
        <row r="439">
          <cell r="K439">
            <v>3.27</v>
          </cell>
        </row>
        <row r="440">
          <cell r="K440">
            <v>11.55</v>
          </cell>
        </row>
        <row r="441">
          <cell r="K441">
            <v>117.47</v>
          </cell>
        </row>
        <row r="442">
          <cell r="K442">
            <v>3.52</v>
          </cell>
        </row>
        <row r="443">
          <cell r="K443">
            <v>23.72</v>
          </cell>
        </row>
        <row r="444">
          <cell r="K444">
            <v>1.19</v>
          </cell>
        </row>
        <row r="445">
          <cell r="K445">
            <v>18.510000000000002</v>
          </cell>
        </row>
        <row r="446">
          <cell r="K446">
            <v>9.7100000000000009</v>
          </cell>
        </row>
        <row r="447">
          <cell r="K447">
            <v>0.97</v>
          </cell>
        </row>
        <row r="448">
          <cell r="K448">
            <v>316.85000000000002</v>
          </cell>
        </row>
        <row r="449">
          <cell r="K449">
            <v>31.69</v>
          </cell>
        </row>
        <row r="450">
          <cell r="K450">
            <v>12.39</v>
          </cell>
        </row>
        <row r="451">
          <cell r="K451">
            <v>1.1299999999999999</v>
          </cell>
        </row>
        <row r="452">
          <cell r="K452">
            <v>30.34</v>
          </cell>
        </row>
        <row r="453">
          <cell r="K453">
            <v>0.91</v>
          </cell>
        </row>
        <row r="454">
          <cell r="K454">
            <v>2342.37</v>
          </cell>
        </row>
        <row r="455">
          <cell r="K455">
            <v>5.48</v>
          </cell>
        </row>
        <row r="456">
          <cell r="K456">
            <v>38.79</v>
          </cell>
        </row>
        <row r="457">
          <cell r="K457">
            <v>30.52</v>
          </cell>
        </row>
        <row r="458">
          <cell r="K458">
            <v>0.94</v>
          </cell>
        </row>
        <row r="459">
          <cell r="K459">
            <v>11.96</v>
          </cell>
        </row>
        <row r="460">
          <cell r="K460">
            <v>10.68</v>
          </cell>
        </row>
        <row r="461">
          <cell r="K461">
            <v>83.42</v>
          </cell>
        </row>
        <row r="462">
          <cell r="K462">
            <v>0.53</v>
          </cell>
        </row>
        <row r="463">
          <cell r="K463">
            <v>24.16</v>
          </cell>
        </row>
        <row r="464">
          <cell r="K464">
            <v>0.75</v>
          </cell>
        </row>
        <row r="465">
          <cell r="K465">
            <v>16.87</v>
          </cell>
        </row>
        <row r="466">
          <cell r="K466">
            <v>1.02</v>
          </cell>
        </row>
        <row r="467">
          <cell r="K467">
            <v>18.559999999999999</v>
          </cell>
        </row>
        <row r="468">
          <cell r="K468">
            <v>0.56999999999999995</v>
          </cell>
        </row>
        <row r="469">
          <cell r="K469">
            <v>151.49</v>
          </cell>
        </row>
        <row r="470">
          <cell r="K470">
            <v>4.9000000000000004</v>
          </cell>
        </row>
        <row r="471">
          <cell r="K471">
            <v>17.79</v>
          </cell>
        </row>
        <row r="472">
          <cell r="K472">
            <v>19.96</v>
          </cell>
        </row>
        <row r="473">
          <cell r="K473">
            <v>2</v>
          </cell>
        </row>
        <row r="474">
          <cell r="K474">
            <v>28.86</v>
          </cell>
        </row>
        <row r="475">
          <cell r="K475">
            <v>2.89</v>
          </cell>
        </row>
        <row r="476">
          <cell r="K476">
            <v>171.52</v>
          </cell>
        </row>
        <row r="477">
          <cell r="K477">
            <v>12.39</v>
          </cell>
        </row>
        <row r="478">
          <cell r="K478">
            <v>1.1299999999999999</v>
          </cell>
        </row>
        <row r="479">
          <cell r="K479">
            <v>7.47</v>
          </cell>
        </row>
        <row r="480">
          <cell r="K480">
            <v>4.7</v>
          </cell>
        </row>
        <row r="481">
          <cell r="K481">
            <v>146.88</v>
          </cell>
        </row>
        <row r="482">
          <cell r="K482">
            <v>6.58</v>
          </cell>
        </row>
        <row r="483">
          <cell r="K483">
            <v>40.21</v>
          </cell>
        </row>
        <row r="484">
          <cell r="K484">
            <v>23.56</v>
          </cell>
        </row>
        <row r="485">
          <cell r="K485">
            <v>497.78</v>
          </cell>
        </row>
        <row r="486">
          <cell r="K486">
            <v>29.3</v>
          </cell>
        </row>
        <row r="487">
          <cell r="K487">
            <v>3.84</v>
          </cell>
        </row>
        <row r="488">
          <cell r="K488">
            <v>0.38</v>
          </cell>
        </row>
        <row r="489">
          <cell r="K489">
            <v>10.68</v>
          </cell>
        </row>
        <row r="490">
          <cell r="K490">
            <v>801.99</v>
          </cell>
        </row>
        <row r="491">
          <cell r="K491">
            <v>3491.9</v>
          </cell>
        </row>
        <row r="492">
          <cell r="K492">
            <v>46.53</v>
          </cell>
        </row>
        <row r="493">
          <cell r="K493">
            <v>13.67</v>
          </cell>
        </row>
        <row r="494">
          <cell r="K494">
            <v>165.68</v>
          </cell>
        </row>
        <row r="495">
          <cell r="K495">
            <v>6.69</v>
          </cell>
        </row>
        <row r="496">
          <cell r="K496">
            <v>23.13</v>
          </cell>
        </row>
        <row r="497">
          <cell r="K497">
            <v>2.31</v>
          </cell>
        </row>
        <row r="498">
          <cell r="K498">
            <v>291.63</v>
          </cell>
        </row>
        <row r="499">
          <cell r="K499">
            <v>29.16</v>
          </cell>
        </row>
        <row r="500">
          <cell r="K500">
            <v>209.14</v>
          </cell>
        </row>
        <row r="501">
          <cell r="K501">
            <v>20.91</v>
          </cell>
        </row>
        <row r="502">
          <cell r="K502">
            <v>345.65</v>
          </cell>
        </row>
        <row r="503">
          <cell r="K503">
            <v>34.57</v>
          </cell>
        </row>
        <row r="504">
          <cell r="K504">
            <v>482.05</v>
          </cell>
        </row>
        <row r="505">
          <cell r="K505">
            <v>48.2</v>
          </cell>
        </row>
        <row r="506">
          <cell r="K506">
            <v>236.27</v>
          </cell>
        </row>
        <row r="507">
          <cell r="K507">
            <v>24.03</v>
          </cell>
        </row>
        <row r="508">
          <cell r="K508">
            <v>412.97</v>
          </cell>
        </row>
        <row r="509">
          <cell r="K509">
            <v>41.3</v>
          </cell>
        </row>
        <row r="510">
          <cell r="K510">
            <v>545.37</v>
          </cell>
        </row>
        <row r="511">
          <cell r="K511">
            <v>711.74</v>
          </cell>
        </row>
        <row r="512">
          <cell r="K512">
            <v>545.37</v>
          </cell>
        </row>
        <row r="513">
          <cell r="K513">
            <v>1363.41</v>
          </cell>
        </row>
        <row r="514">
          <cell r="K514">
            <v>1866.01</v>
          </cell>
        </row>
        <row r="515">
          <cell r="K515">
            <v>2397.7199999999998</v>
          </cell>
        </row>
        <row r="516">
          <cell r="K516">
            <v>17.47</v>
          </cell>
        </row>
        <row r="517">
          <cell r="K517">
            <v>0.32</v>
          </cell>
        </row>
        <row r="518">
          <cell r="K518">
            <v>2214.59</v>
          </cell>
        </row>
        <row r="519">
          <cell r="K519">
            <v>54.8</v>
          </cell>
        </row>
        <row r="520">
          <cell r="K520">
            <v>171.52</v>
          </cell>
        </row>
        <row r="521">
          <cell r="K521">
            <v>56.7</v>
          </cell>
        </row>
        <row r="522">
          <cell r="K522">
            <v>2.84</v>
          </cell>
        </row>
        <row r="523">
          <cell r="K523">
            <v>8.43</v>
          </cell>
        </row>
        <row r="524">
          <cell r="K524">
            <v>0.84</v>
          </cell>
        </row>
        <row r="525">
          <cell r="K525">
            <v>106.26</v>
          </cell>
        </row>
        <row r="526">
          <cell r="K526">
            <v>10.63</v>
          </cell>
        </row>
        <row r="527">
          <cell r="K527">
            <v>124.56</v>
          </cell>
        </row>
        <row r="528">
          <cell r="K528">
            <v>21.68</v>
          </cell>
        </row>
        <row r="529">
          <cell r="K529">
            <v>3.56</v>
          </cell>
        </row>
        <row r="530">
          <cell r="K530">
            <v>13.52</v>
          </cell>
        </row>
        <row r="531">
          <cell r="K531">
            <v>13.1</v>
          </cell>
        </row>
        <row r="532">
          <cell r="K532">
            <v>184.23</v>
          </cell>
        </row>
        <row r="533">
          <cell r="K533">
            <v>372.32</v>
          </cell>
        </row>
        <row r="534">
          <cell r="K534">
            <v>37.229999999999997</v>
          </cell>
        </row>
        <row r="535">
          <cell r="K535">
            <v>18.97</v>
          </cell>
        </row>
        <row r="536">
          <cell r="K536">
            <v>1.25</v>
          </cell>
        </row>
        <row r="537">
          <cell r="K537">
            <v>11.21</v>
          </cell>
        </row>
        <row r="538">
          <cell r="K538">
            <v>377.49</v>
          </cell>
        </row>
        <row r="539">
          <cell r="K539">
            <v>345.57</v>
          </cell>
        </row>
        <row r="540">
          <cell r="K540">
            <v>72.31</v>
          </cell>
        </row>
        <row r="541">
          <cell r="K541">
            <v>4.0199999999999996</v>
          </cell>
        </row>
        <row r="542">
          <cell r="K542">
            <v>211.4</v>
          </cell>
        </row>
        <row r="543">
          <cell r="K543">
            <v>7.04</v>
          </cell>
        </row>
        <row r="544">
          <cell r="K544">
            <v>8.5399999999999991</v>
          </cell>
        </row>
        <row r="545">
          <cell r="K545">
            <v>808.54</v>
          </cell>
        </row>
        <row r="546">
          <cell r="K546">
            <v>2808.16</v>
          </cell>
        </row>
        <row r="547">
          <cell r="K547">
            <v>72.849999999999994</v>
          </cell>
        </row>
        <row r="548">
          <cell r="K548">
            <v>184.98</v>
          </cell>
        </row>
        <row r="549">
          <cell r="K549">
            <v>7.44</v>
          </cell>
        </row>
        <row r="550">
          <cell r="K550">
            <v>291.63</v>
          </cell>
        </row>
        <row r="551">
          <cell r="K551">
            <v>29.16</v>
          </cell>
        </row>
        <row r="552">
          <cell r="K552">
            <v>45.38</v>
          </cell>
        </row>
        <row r="553">
          <cell r="K553">
            <v>64.06</v>
          </cell>
        </row>
        <row r="554">
          <cell r="K554">
            <v>17.149999999999999</v>
          </cell>
        </row>
        <row r="555">
          <cell r="K555">
            <v>1.72</v>
          </cell>
        </row>
        <row r="556">
          <cell r="K556">
            <v>617.05999999999995</v>
          </cell>
        </row>
        <row r="557">
          <cell r="K557">
            <v>12.1</v>
          </cell>
        </row>
        <row r="558">
          <cell r="K558">
            <v>327.36</v>
          </cell>
        </row>
        <row r="559">
          <cell r="K559">
            <v>32.74</v>
          </cell>
        </row>
        <row r="560">
          <cell r="K560">
            <v>14.73</v>
          </cell>
        </row>
        <row r="561">
          <cell r="K561">
            <v>26.9</v>
          </cell>
        </row>
        <row r="562">
          <cell r="K562">
            <v>3558.72</v>
          </cell>
        </row>
        <row r="563">
          <cell r="K563">
            <v>1243.8399999999999</v>
          </cell>
        </row>
        <row r="564">
          <cell r="K564">
            <v>25.68</v>
          </cell>
        </row>
        <row r="565">
          <cell r="K565">
            <v>8.11</v>
          </cell>
        </row>
        <row r="566">
          <cell r="K566">
            <v>42.7</v>
          </cell>
        </row>
        <row r="567">
          <cell r="K567">
            <v>7.12</v>
          </cell>
        </row>
        <row r="568">
          <cell r="K568">
            <v>50.29</v>
          </cell>
        </row>
        <row r="569">
          <cell r="K569">
            <v>2.52</v>
          </cell>
        </row>
        <row r="570">
          <cell r="K570">
            <v>6.41</v>
          </cell>
        </row>
        <row r="571">
          <cell r="K571">
            <v>278.86</v>
          </cell>
        </row>
        <row r="572">
          <cell r="K572">
            <v>3.27</v>
          </cell>
        </row>
        <row r="573">
          <cell r="K573">
            <v>13.59</v>
          </cell>
        </row>
        <row r="574">
          <cell r="K574">
            <v>1.36</v>
          </cell>
        </row>
        <row r="575">
          <cell r="K575">
            <v>334.28</v>
          </cell>
        </row>
        <row r="576">
          <cell r="K576">
            <v>26.14</v>
          </cell>
        </row>
        <row r="577">
          <cell r="K577">
            <v>36.04</v>
          </cell>
        </row>
        <row r="578">
          <cell r="K578">
            <v>119.35</v>
          </cell>
        </row>
        <row r="579">
          <cell r="K579">
            <v>4.47</v>
          </cell>
        </row>
        <row r="580">
          <cell r="K580">
            <v>54.23</v>
          </cell>
        </row>
        <row r="581">
          <cell r="K581">
            <v>2.71</v>
          </cell>
        </row>
        <row r="582">
          <cell r="K582">
            <v>8.4700000000000006</v>
          </cell>
        </row>
        <row r="583">
          <cell r="K583">
            <v>3.13</v>
          </cell>
        </row>
        <row r="584">
          <cell r="K584">
            <v>8.99</v>
          </cell>
        </row>
        <row r="585">
          <cell r="K585">
            <v>1</v>
          </cell>
        </row>
        <row r="586">
          <cell r="K586">
            <v>295.38</v>
          </cell>
        </row>
        <row r="587">
          <cell r="K587">
            <v>25.84</v>
          </cell>
        </row>
        <row r="588">
          <cell r="K588">
            <v>60.5</v>
          </cell>
        </row>
        <row r="589">
          <cell r="K589">
            <v>5.69</v>
          </cell>
        </row>
        <row r="590">
          <cell r="K590">
            <v>73.239999999999995</v>
          </cell>
        </row>
        <row r="591">
          <cell r="K591">
            <v>6.41</v>
          </cell>
        </row>
        <row r="592">
          <cell r="K592">
            <v>47.44</v>
          </cell>
        </row>
        <row r="593">
          <cell r="K593">
            <v>2.38</v>
          </cell>
        </row>
        <row r="594">
          <cell r="K594">
            <v>805.71</v>
          </cell>
        </row>
        <row r="595">
          <cell r="K595">
            <v>2677.26</v>
          </cell>
        </row>
        <row r="596">
          <cell r="K596">
            <v>338.79</v>
          </cell>
        </row>
        <row r="597">
          <cell r="K597">
            <v>75.53</v>
          </cell>
        </row>
        <row r="598">
          <cell r="K598">
            <v>160.69999999999999</v>
          </cell>
        </row>
        <row r="599">
          <cell r="K599">
            <v>6.58</v>
          </cell>
        </row>
        <row r="600">
          <cell r="K600">
            <v>291.83999999999997</v>
          </cell>
        </row>
        <row r="601">
          <cell r="K601">
            <v>29.18</v>
          </cell>
        </row>
        <row r="602">
          <cell r="K602">
            <v>111.94</v>
          </cell>
        </row>
        <row r="603">
          <cell r="K603">
            <v>11.19</v>
          </cell>
        </row>
        <row r="604">
          <cell r="K604">
            <v>278.16000000000003</v>
          </cell>
        </row>
        <row r="605">
          <cell r="K605">
            <v>27.81</v>
          </cell>
        </row>
        <row r="606">
          <cell r="K606">
            <v>75.13</v>
          </cell>
        </row>
        <row r="607">
          <cell r="K607">
            <v>29.82</v>
          </cell>
        </row>
        <row r="608">
          <cell r="K608">
            <v>2.98</v>
          </cell>
        </row>
        <row r="609">
          <cell r="K609">
            <v>10.75</v>
          </cell>
        </row>
        <row r="610">
          <cell r="K610">
            <v>17.079999999999998</v>
          </cell>
        </row>
        <row r="611">
          <cell r="K611">
            <v>287.3</v>
          </cell>
        </row>
        <row r="612">
          <cell r="K612">
            <v>14.37</v>
          </cell>
        </row>
        <row r="613">
          <cell r="K613">
            <v>5.82</v>
          </cell>
        </row>
        <row r="614">
          <cell r="K614">
            <v>0.57999999999999996</v>
          </cell>
        </row>
        <row r="615">
          <cell r="K615">
            <v>27.05</v>
          </cell>
        </row>
        <row r="616">
          <cell r="K616">
            <v>9.5399999999999991</v>
          </cell>
        </row>
        <row r="617">
          <cell r="K617">
            <v>29.89</v>
          </cell>
        </row>
        <row r="618">
          <cell r="K618">
            <v>17.260000000000002</v>
          </cell>
        </row>
        <row r="619">
          <cell r="K619">
            <v>21.35</v>
          </cell>
        </row>
        <row r="620">
          <cell r="K620">
            <v>11.96</v>
          </cell>
        </row>
        <row r="621">
          <cell r="K621">
            <v>14.23</v>
          </cell>
        </row>
        <row r="622">
          <cell r="K622">
            <v>0.71</v>
          </cell>
        </row>
        <row r="623">
          <cell r="K623">
            <v>31.46</v>
          </cell>
        </row>
        <row r="624">
          <cell r="K624">
            <v>19.93</v>
          </cell>
        </row>
        <row r="625">
          <cell r="K625">
            <v>2.0299999999999998</v>
          </cell>
        </row>
        <row r="626">
          <cell r="K626">
            <v>0.2</v>
          </cell>
        </row>
        <row r="627">
          <cell r="K627">
            <v>4.0599999999999996</v>
          </cell>
        </row>
        <row r="628">
          <cell r="K628">
            <v>10.43</v>
          </cell>
        </row>
        <row r="629">
          <cell r="K629">
            <v>0.96</v>
          </cell>
        </row>
        <row r="630">
          <cell r="K630">
            <v>49.82</v>
          </cell>
        </row>
        <row r="631">
          <cell r="K631">
            <v>28.15</v>
          </cell>
        </row>
        <row r="632">
          <cell r="K632">
            <v>2.81</v>
          </cell>
        </row>
        <row r="633">
          <cell r="K633">
            <v>216.32</v>
          </cell>
        </row>
        <row r="634">
          <cell r="K634">
            <v>21.63</v>
          </cell>
        </row>
        <row r="635">
          <cell r="K635">
            <v>825.05</v>
          </cell>
        </row>
        <row r="636">
          <cell r="K636">
            <v>2915.54</v>
          </cell>
        </row>
        <row r="637">
          <cell r="K637">
            <v>77.790000000000006</v>
          </cell>
        </row>
        <row r="638">
          <cell r="K638">
            <v>3.49</v>
          </cell>
        </row>
        <row r="639">
          <cell r="K639">
            <v>23.2</v>
          </cell>
        </row>
        <row r="640">
          <cell r="K640">
            <v>371.85</v>
          </cell>
        </row>
        <row r="641">
          <cell r="K641">
            <v>39.549999999999997</v>
          </cell>
        </row>
        <row r="642">
          <cell r="K642">
            <v>41.14</v>
          </cell>
        </row>
        <row r="643">
          <cell r="K643">
            <v>27.18</v>
          </cell>
        </row>
        <row r="644">
          <cell r="K644">
            <v>2.72</v>
          </cell>
        </row>
        <row r="645">
          <cell r="K645">
            <v>204.26</v>
          </cell>
        </row>
        <row r="646">
          <cell r="K646">
            <v>8.3699999999999992</v>
          </cell>
        </row>
        <row r="647">
          <cell r="K647">
            <v>292.67</v>
          </cell>
        </row>
        <row r="648">
          <cell r="K648">
            <v>29.27</v>
          </cell>
        </row>
        <row r="649">
          <cell r="K649">
            <v>35.590000000000003</v>
          </cell>
        </row>
        <row r="650">
          <cell r="K650">
            <v>230.14</v>
          </cell>
        </row>
        <row r="651">
          <cell r="K651">
            <v>23.01</v>
          </cell>
        </row>
        <row r="652">
          <cell r="K652">
            <v>24.03</v>
          </cell>
        </row>
        <row r="653">
          <cell r="K653">
            <v>24.41</v>
          </cell>
        </row>
        <row r="654">
          <cell r="K654">
            <v>2.44</v>
          </cell>
        </row>
        <row r="655">
          <cell r="K655">
            <v>3016.69</v>
          </cell>
        </row>
        <row r="656">
          <cell r="K656">
            <v>245.02</v>
          </cell>
        </row>
        <row r="657">
          <cell r="K657">
            <v>19.22</v>
          </cell>
        </row>
        <row r="658">
          <cell r="K658">
            <v>715.54</v>
          </cell>
        </row>
        <row r="659">
          <cell r="K659">
            <v>16.73</v>
          </cell>
        </row>
        <row r="660">
          <cell r="K660">
            <v>8.5399999999999991</v>
          </cell>
        </row>
        <row r="661">
          <cell r="K661">
            <v>0.43</v>
          </cell>
        </row>
        <row r="662">
          <cell r="K662">
            <v>14.95</v>
          </cell>
        </row>
        <row r="663">
          <cell r="K663">
            <v>0.75</v>
          </cell>
        </row>
        <row r="664">
          <cell r="K664">
            <v>21.71</v>
          </cell>
        </row>
        <row r="665">
          <cell r="K665">
            <v>18.010000000000002</v>
          </cell>
        </row>
        <row r="666">
          <cell r="K666">
            <v>1.8</v>
          </cell>
        </row>
        <row r="667">
          <cell r="K667">
            <v>9.75</v>
          </cell>
        </row>
        <row r="668">
          <cell r="K668">
            <v>272.88</v>
          </cell>
        </row>
        <row r="669">
          <cell r="K669">
            <v>5.81</v>
          </cell>
        </row>
        <row r="670">
          <cell r="K670">
            <v>27.87</v>
          </cell>
        </row>
        <row r="671">
          <cell r="K671">
            <v>17.79</v>
          </cell>
        </row>
        <row r="672">
          <cell r="K672">
            <v>79.44</v>
          </cell>
        </row>
        <row r="673">
          <cell r="K673">
            <v>3.58</v>
          </cell>
        </row>
        <row r="674">
          <cell r="K674">
            <v>36.299999999999997</v>
          </cell>
        </row>
        <row r="675">
          <cell r="K675">
            <v>283.51</v>
          </cell>
        </row>
        <row r="676">
          <cell r="K676">
            <v>28.35</v>
          </cell>
        </row>
        <row r="677">
          <cell r="K677">
            <v>819.42</v>
          </cell>
        </row>
        <row r="678">
          <cell r="K678">
            <v>2689.18</v>
          </cell>
        </row>
        <row r="679">
          <cell r="K679">
            <v>171.52</v>
          </cell>
        </row>
        <row r="680">
          <cell r="K680">
            <v>209.38</v>
          </cell>
        </row>
        <row r="681">
          <cell r="K681">
            <v>8.6999999999999993</v>
          </cell>
        </row>
        <row r="682">
          <cell r="K682">
            <v>67.98</v>
          </cell>
        </row>
        <row r="683">
          <cell r="K683">
            <v>176.68</v>
          </cell>
        </row>
        <row r="684">
          <cell r="K684">
            <v>7.27</v>
          </cell>
        </row>
        <row r="685">
          <cell r="K685">
            <v>32.58</v>
          </cell>
        </row>
        <row r="686">
          <cell r="K686">
            <v>3.26</v>
          </cell>
        </row>
        <row r="687">
          <cell r="K687">
            <v>20.57</v>
          </cell>
        </row>
        <row r="688">
          <cell r="K688">
            <v>2.06</v>
          </cell>
        </row>
        <row r="689">
          <cell r="K689">
            <v>8.5399999999999991</v>
          </cell>
        </row>
        <row r="690">
          <cell r="K690">
            <v>295.26</v>
          </cell>
        </row>
        <row r="691">
          <cell r="K691">
            <v>29.53</v>
          </cell>
        </row>
        <row r="692">
          <cell r="K692">
            <v>28.75</v>
          </cell>
        </row>
        <row r="693">
          <cell r="K693">
            <v>253.85</v>
          </cell>
        </row>
        <row r="694">
          <cell r="K694">
            <v>25.39</v>
          </cell>
        </row>
        <row r="695">
          <cell r="K695">
            <v>59.32</v>
          </cell>
        </row>
        <row r="696">
          <cell r="K696">
            <v>14.23</v>
          </cell>
        </row>
        <row r="697">
          <cell r="K697">
            <v>35.590000000000003</v>
          </cell>
        </row>
        <row r="698">
          <cell r="K698">
            <v>14.23</v>
          </cell>
        </row>
        <row r="699">
          <cell r="K699">
            <v>11.86</v>
          </cell>
        </row>
        <row r="700">
          <cell r="K700">
            <v>0.59</v>
          </cell>
        </row>
        <row r="701">
          <cell r="K701">
            <v>169.67</v>
          </cell>
        </row>
        <row r="702">
          <cell r="K702">
            <v>16.97</v>
          </cell>
        </row>
        <row r="703">
          <cell r="K703">
            <v>6.33</v>
          </cell>
        </row>
        <row r="704">
          <cell r="K704">
            <v>67.900000000000006</v>
          </cell>
        </row>
        <row r="705">
          <cell r="K705">
            <v>4.3099999999999996</v>
          </cell>
        </row>
        <row r="706">
          <cell r="K706">
            <v>227.4</v>
          </cell>
        </row>
        <row r="707">
          <cell r="K707">
            <v>22.74</v>
          </cell>
        </row>
        <row r="708">
          <cell r="K708">
            <v>120.65</v>
          </cell>
        </row>
        <row r="709">
          <cell r="K709">
            <v>4.4800000000000004</v>
          </cell>
        </row>
        <row r="710">
          <cell r="K710">
            <v>30.04</v>
          </cell>
        </row>
        <row r="711">
          <cell r="K711">
            <v>298.16000000000003</v>
          </cell>
        </row>
        <row r="712">
          <cell r="K712">
            <v>29.82</v>
          </cell>
        </row>
        <row r="713">
          <cell r="K713">
            <v>48.49</v>
          </cell>
        </row>
        <row r="714">
          <cell r="K714">
            <v>382.36</v>
          </cell>
        </row>
        <row r="715">
          <cell r="K715">
            <v>38.24</v>
          </cell>
        </row>
        <row r="716">
          <cell r="K716">
            <v>9.67</v>
          </cell>
        </row>
        <row r="717">
          <cell r="K717">
            <v>0.97</v>
          </cell>
        </row>
        <row r="718">
          <cell r="K718">
            <v>55.94</v>
          </cell>
        </row>
        <row r="719">
          <cell r="K719">
            <v>2.9</v>
          </cell>
        </row>
        <row r="720">
          <cell r="K720">
            <v>25.27</v>
          </cell>
        </row>
        <row r="721">
          <cell r="K721">
            <v>21.49</v>
          </cell>
        </row>
        <row r="722">
          <cell r="K722">
            <v>2.15</v>
          </cell>
        </row>
        <row r="723">
          <cell r="K723">
            <v>18.43</v>
          </cell>
        </row>
        <row r="724">
          <cell r="K724">
            <v>4.2699999999999996</v>
          </cell>
        </row>
        <row r="725">
          <cell r="K725">
            <v>7.82</v>
          </cell>
        </row>
        <row r="726">
          <cell r="K726">
            <v>0.72</v>
          </cell>
        </row>
        <row r="727">
          <cell r="K727">
            <v>13.24</v>
          </cell>
        </row>
        <row r="728">
          <cell r="K728">
            <v>2741.73</v>
          </cell>
        </row>
        <row r="729">
          <cell r="K729">
            <v>826.31</v>
          </cell>
        </row>
        <row r="730">
          <cell r="K730">
            <v>40.36</v>
          </cell>
        </row>
        <row r="731">
          <cell r="K731">
            <v>243.32</v>
          </cell>
        </row>
        <row r="732">
          <cell r="K732">
            <v>180.04</v>
          </cell>
        </row>
        <row r="733">
          <cell r="K733">
            <v>42.34</v>
          </cell>
        </row>
        <row r="734">
          <cell r="K734">
            <v>21.82</v>
          </cell>
        </row>
        <row r="735">
          <cell r="K735">
            <v>1.0900000000000001</v>
          </cell>
        </row>
        <row r="736">
          <cell r="K736">
            <v>310.45</v>
          </cell>
        </row>
        <row r="737">
          <cell r="K737">
            <v>31.04</v>
          </cell>
        </row>
        <row r="738">
          <cell r="K738">
            <v>58.36</v>
          </cell>
        </row>
        <row r="739">
          <cell r="K739">
            <v>8.93</v>
          </cell>
        </row>
        <row r="740">
          <cell r="K740">
            <v>13.36</v>
          </cell>
        </row>
        <row r="741">
          <cell r="K741">
            <v>1.23</v>
          </cell>
        </row>
        <row r="742">
          <cell r="K742">
            <v>15.66</v>
          </cell>
        </row>
        <row r="743">
          <cell r="K743">
            <v>2.14</v>
          </cell>
        </row>
        <row r="744">
          <cell r="K744">
            <v>157.65</v>
          </cell>
        </row>
        <row r="745">
          <cell r="K745">
            <v>14.23</v>
          </cell>
        </row>
        <row r="746">
          <cell r="K746">
            <v>29.07</v>
          </cell>
        </row>
        <row r="747">
          <cell r="K747">
            <v>171.52</v>
          </cell>
        </row>
        <row r="748">
          <cell r="K748">
            <v>47.45</v>
          </cell>
        </row>
        <row r="749">
          <cell r="K749">
            <v>4.75</v>
          </cell>
        </row>
        <row r="750">
          <cell r="K750">
            <v>114.83</v>
          </cell>
        </row>
        <row r="751">
          <cell r="K751">
            <v>300.75</v>
          </cell>
        </row>
        <row r="752">
          <cell r="K752">
            <v>174.16</v>
          </cell>
        </row>
        <row r="753">
          <cell r="K753">
            <v>330.25</v>
          </cell>
        </row>
        <row r="754">
          <cell r="K754">
            <v>49.47</v>
          </cell>
        </row>
        <row r="755">
          <cell r="K755">
            <v>312.14</v>
          </cell>
        </row>
        <row r="756">
          <cell r="K756">
            <v>49.28</v>
          </cell>
        </row>
        <row r="757">
          <cell r="K757">
            <v>207515</v>
          </cell>
        </row>
        <row r="758">
          <cell r="K758">
            <v>68915</v>
          </cell>
        </row>
        <row r="759">
          <cell r="K759">
            <v>6709.98</v>
          </cell>
        </row>
        <row r="760">
          <cell r="K760">
            <v>451.24</v>
          </cell>
        </row>
        <row r="761">
          <cell r="K761">
            <v>4.54</v>
          </cell>
        </row>
        <row r="762">
          <cell r="K762">
            <v>0.45</v>
          </cell>
        </row>
        <row r="763">
          <cell r="K763">
            <v>4.55</v>
          </cell>
        </row>
        <row r="764">
          <cell r="K764">
            <v>0.45</v>
          </cell>
        </row>
        <row r="765">
          <cell r="K765">
            <v>5.78</v>
          </cell>
        </row>
        <row r="766">
          <cell r="K766">
            <v>0.64</v>
          </cell>
        </row>
        <row r="767">
          <cell r="K767">
            <v>801.77</v>
          </cell>
        </row>
        <row r="768">
          <cell r="K768">
            <v>1.46</v>
          </cell>
        </row>
        <row r="769">
          <cell r="K769">
            <v>0.15</v>
          </cell>
        </row>
        <row r="770">
          <cell r="K770">
            <v>3843.42</v>
          </cell>
        </row>
        <row r="771">
          <cell r="K771">
            <v>6.99</v>
          </cell>
        </row>
        <row r="772">
          <cell r="K772">
            <v>0.7</v>
          </cell>
        </row>
        <row r="773">
          <cell r="K773">
            <v>1423.49</v>
          </cell>
        </row>
        <row r="774">
          <cell r="K774">
            <v>1423.49</v>
          </cell>
        </row>
        <row r="775">
          <cell r="K775">
            <v>1071.95</v>
          </cell>
        </row>
        <row r="776">
          <cell r="K776">
            <v>14.38</v>
          </cell>
        </row>
        <row r="777">
          <cell r="K777">
            <v>45.49</v>
          </cell>
        </row>
        <row r="778">
          <cell r="K778">
            <v>4.55</v>
          </cell>
        </row>
        <row r="779">
          <cell r="K779">
            <v>45.49</v>
          </cell>
        </row>
        <row r="780">
          <cell r="K780">
            <v>4.55</v>
          </cell>
        </row>
        <row r="781">
          <cell r="K781">
            <v>2104.98</v>
          </cell>
        </row>
        <row r="782">
          <cell r="K782">
            <v>7117.44</v>
          </cell>
        </row>
        <row r="783">
          <cell r="K783">
            <v>5.84</v>
          </cell>
        </row>
        <row r="784">
          <cell r="K784">
            <v>0.57999999999999996</v>
          </cell>
        </row>
        <row r="785">
          <cell r="K785">
            <v>4.55</v>
          </cell>
        </row>
        <row r="786">
          <cell r="K786">
            <v>0.45</v>
          </cell>
        </row>
        <row r="787">
          <cell r="K787">
            <v>5.84</v>
          </cell>
        </row>
        <row r="788">
          <cell r="K788">
            <v>0.57999999999999996</v>
          </cell>
        </row>
        <row r="789">
          <cell r="K789">
            <v>4.55</v>
          </cell>
        </row>
        <row r="790">
          <cell r="K790">
            <v>0.45</v>
          </cell>
        </row>
        <row r="791">
          <cell r="K791">
            <v>1094.43</v>
          </cell>
        </row>
        <row r="792">
          <cell r="K792">
            <v>801.99</v>
          </cell>
        </row>
        <row r="793">
          <cell r="K793">
            <v>1.46</v>
          </cell>
        </row>
        <row r="794">
          <cell r="K794">
            <v>0.15</v>
          </cell>
        </row>
        <row r="795">
          <cell r="K795">
            <v>17.260000000000002</v>
          </cell>
        </row>
        <row r="796">
          <cell r="K796">
            <v>11496.6</v>
          </cell>
        </row>
        <row r="797">
          <cell r="K797">
            <v>5.85</v>
          </cell>
        </row>
        <row r="798">
          <cell r="K798">
            <v>0.57999999999999996</v>
          </cell>
        </row>
        <row r="799">
          <cell r="K799">
            <v>4731.28</v>
          </cell>
        </row>
        <row r="800">
          <cell r="K800">
            <v>19549.2</v>
          </cell>
        </row>
        <row r="801">
          <cell r="K801">
            <v>3558.72</v>
          </cell>
        </row>
        <row r="802">
          <cell r="K802">
            <v>2278.1799999999998</v>
          </cell>
        </row>
        <row r="803">
          <cell r="K803">
            <v>3558.72</v>
          </cell>
        </row>
        <row r="804">
          <cell r="K804">
            <v>6.47</v>
          </cell>
        </row>
        <row r="805">
          <cell r="K805">
            <v>0.65</v>
          </cell>
        </row>
        <row r="806">
          <cell r="K806">
            <v>805.71</v>
          </cell>
        </row>
        <row r="807">
          <cell r="K807">
            <v>1.46</v>
          </cell>
        </row>
        <row r="808">
          <cell r="K808">
            <v>0.15</v>
          </cell>
        </row>
        <row r="809">
          <cell r="K809">
            <v>146.16999999999999</v>
          </cell>
        </row>
        <row r="810">
          <cell r="K810">
            <v>728.75</v>
          </cell>
        </row>
        <row r="811">
          <cell r="K811">
            <v>4.5599999999999996</v>
          </cell>
        </row>
        <row r="812">
          <cell r="K812">
            <v>0.46</v>
          </cell>
        </row>
        <row r="813">
          <cell r="K813">
            <v>621.62</v>
          </cell>
        </row>
        <row r="814">
          <cell r="K814">
            <v>4.5599999999999996</v>
          </cell>
        </row>
        <row r="815">
          <cell r="K815">
            <v>0.46</v>
          </cell>
        </row>
        <row r="816">
          <cell r="K816">
            <v>647.27</v>
          </cell>
        </row>
        <row r="817">
          <cell r="K817">
            <v>4.5599999999999996</v>
          </cell>
        </row>
        <row r="818">
          <cell r="K818">
            <v>0.46</v>
          </cell>
        </row>
        <row r="819">
          <cell r="K819">
            <v>1124.07</v>
          </cell>
        </row>
        <row r="820">
          <cell r="K820">
            <v>4.5599999999999996</v>
          </cell>
        </row>
        <row r="821">
          <cell r="K821">
            <v>0.46</v>
          </cell>
        </row>
        <row r="822">
          <cell r="K822">
            <v>4019.93</v>
          </cell>
        </row>
        <row r="823">
          <cell r="K823">
            <v>7.31</v>
          </cell>
        </row>
        <row r="824">
          <cell r="K824">
            <v>0.73</v>
          </cell>
        </row>
        <row r="825">
          <cell r="K825">
            <v>4019.93</v>
          </cell>
        </row>
        <row r="826">
          <cell r="K826">
            <v>7.31</v>
          </cell>
        </row>
        <row r="827">
          <cell r="K827">
            <v>0.73</v>
          </cell>
        </row>
        <row r="828">
          <cell r="K828">
            <v>1597.86</v>
          </cell>
        </row>
        <row r="829">
          <cell r="K829">
            <v>4.5599999999999996</v>
          </cell>
        </row>
        <row r="830">
          <cell r="K830">
            <v>0.46</v>
          </cell>
        </row>
        <row r="831">
          <cell r="K831">
            <v>1205.98</v>
          </cell>
        </row>
        <row r="832">
          <cell r="K832">
            <v>2.19</v>
          </cell>
        </row>
        <row r="833">
          <cell r="K833">
            <v>0.22</v>
          </cell>
        </row>
        <row r="834">
          <cell r="K834">
            <v>1205.98</v>
          </cell>
        </row>
        <row r="835">
          <cell r="K835">
            <v>2.19</v>
          </cell>
        </row>
        <row r="836">
          <cell r="K836">
            <v>0.22</v>
          </cell>
        </row>
        <row r="837">
          <cell r="K837">
            <v>7117.44</v>
          </cell>
        </row>
        <row r="838">
          <cell r="K838">
            <v>3558.72</v>
          </cell>
        </row>
        <row r="839">
          <cell r="K839">
            <v>6.47</v>
          </cell>
        </row>
        <row r="840">
          <cell r="K840">
            <v>0.65</v>
          </cell>
        </row>
        <row r="841">
          <cell r="K841">
            <v>819.42</v>
          </cell>
        </row>
        <row r="842">
          <cell r="K842">
            <v>1.49</v>
          </cell>
        </row>
        <row r="843">
          <cell r="K843">
            <v>0.15</v>
          </cell>
        </row>
        <row r="844">
          <cell r="K844">
            <v>8813.11</v>
          </cell>
        </row>
        <row r="845">
          <cell r="K845">
            <v>3558.72</v>
          </cell>
        </row>
        <row r="846">
          <cell r="K846">
            <v>6.47</v>
          </cell>
        </row>
        <row r="847">
          <cell r="K847">
            <v>0.65</v>
          </cell>
        </row>
        <row r="848">
          <cell r="K848">
            <v>826.31</v>
          </cell>
        </row>
        <row r="849">
          <cell r="K849">
            <v>1.5</v>
          </cell>
        </row>
        <row r="850">
          <cell r="K850">
            <v>0.15</v>
          </cell>
        </row>
        <row r="851">
          <cell r="K851">
            <v>33166.89</v>
          </cell>
        </row>
        <row r="852">
          <cell r="K852">
            <v>6435.43</v>
          </cell>
        </row>
        <row r="853">
          <cell r="K853">
            <v>22074.720000000001</v>
          </cell>
        </row>
        <row r="854">
          <cell r="K854">
            <v>5118.2299999999996</v>
          </cell>
        </row>
        <row r="855">
          <cell r="K855">
            <v>24256.38</v>
          </cell>
        </row>
        <row r="856">
          <cell r="K856">
            <v>497.93</v>
          </cell>
        </row>
        <row r="857">
          <cell r="K857">
            <v>4491.5200000000004</v>
          </cell>
        </row>
        <row r="858">
          <cell r="K858">
            <v>38745.93</v>
          </cell>
        </row>
        <row r="859">
          <cell r="K859">
            <v>3300.67</v>
          </cell>
        </row>
        <row r="860">
          <cell r="K860">
            <v>428</v>
          </cell>
        </row>
        <row r="861">
          <cell r="K861">
            <v>2393.89</v>
          </cell>
        </row>
        <row r="862">
          <cell r="K862">
            <v>599.83000000000004</v>
          </cell>
        </row>
        <row r="863">
          <cell r="K863">
            <v>7226.48</v>
          </cell>
        </row>
        <row r="864">
          <cell r="K864">
            <v>5582.2</v>
          </cell>
        </row>
        <row r="865">
          <cell r="K865">
            <v>13209.75</v>
          </cell>
        </row>
        <row r="866">
          <cell r="K866">
            <v>21061</v>
          </cell>
        </row>
        <row r="867">
          <cell r="K867">
            <v>275</v>
          </cell>
        </row>
        <row r="868">
          <cell r="K868">
            <v>608.64</v>
          </cell>
        </row>
        <row r="869">
          <cell r="K869">
            <v>652.02</v>
          </cell>
        </row>
        <row r="870">
          <cell r="K870">
            <v>1216.33</v>
          </cell>
        </row>
        <row r="871">
          <cell r="K871">
            <v>20603.88</v>
          </cell>
        </row>
        <row r="872">
          <cell r="K872">
            <v>976.38</v>
          </cell>
        </row>
        <row r="873">
          <cell r="K873">
            <v>2050.39</v>
          </cell>
        </row>
        <row r="874">
          <cell r="K874">
            <v>5582.2</v>
          </cell>
        </row>
        <row r="875">
          <cell r="K875">
            <v>433.5</v>
          </cell>
        </row>
        <row r="876">
          <cell r="K876">
            <v>301.95</v>
          </cell>
        </row>
        <row r="877">
          <cell r="K877">
            <v>38913.9</v>
          </cell>
        </row>
        <row r="878">
          <cell r="K878">
            <v>21358.26</v>
          </cell>
        </row>
        <row r="879">
          <cell r="K879">
            <v>412.54</v>
          </cell>
        </row>
        <row r="880">
          <cell r="K880">
            <v>22351.57</v>
          </cell>
        </row>
        <row r="881">
          <cell r="K881">
            <v>2853.46</v>
          </cell>
        </row>
        <row r="882">
          <cell r="K882">
            <v>2060.39</v>
          </cell>
        </row>
        <row r="884">
          <cell r="K884">
            <v>178.07999999999998</v>
          </cell>
        </row>
        <row r="885">
          <cell r="K885">
            <v>17.8</v>
          </cell>
        </row>
        <row r="886">
          <cell r="K886">
            <v>2858.92</v>
          </cell>
        </row>
        <row r="887">
          <cell r="K887">
            <v>285.89</v>
          </cell>
        </row>
        <row r="888">
          <cell r="K888">
            <v>1260</v>
          </cell>
        </row>
        <row r="889">
          <cell r="K889">
            <v>126</v>
          </cell>
        </row>
        <row r="890">
          <cell r="K890">
            <v>394.4</v>
          </cell>
        </row>
        <row r="891">
          <cell r="K891">
            <v>39.44</v>
          </cell>
        </row>
        <row r="892">
          <cell r="K892">
            <v>2734.64</v>
          </cell>
        </row>
        <row r="893">
          <cell r="K893">
            <v>273.45999999999998</v>
          </cell>
        </row>
        <row r="894">
          <cell r="K894">
            <v>2858.92</v>
          </cell>
        </row>
        <row r="895">
          <cell r="K895">
            <v>285.89</v>
          </cell>
        </row>
        <row r="896">
          <cell r="K896">
            <v>100</v>
          </cell>
        </row>
        <row r="897">
          <cell r="K897">
            <v>10</v>
          </cell>
        </row>
        <row r="898">
          <cell r="K898">
            <v>9.23</v>
          </cell>
        </row>
        <row r="899">
          <cell r="K899">
            <v>0.92</v>
          </cell>
        </row>
        <row r="900">
          <cell r="K900">
            <v>608.79999999999995</v>
          </cell>
        </row>
        <row r="901">
          <cell r="K901">
            <v>60.88</v>
          </cell>
        </row>
        <row r="902">
          <cell r="K902">
            <v>4443.43</v>
          </cell>
        </row>
        <row r="903">
          <cell r="K903">
            <v>444.34</v>
          </cell>
        </row>
        <row r="904">
          <cell r="K904">
            <v>560.14</v>
          </cell>
        </row>
        <row r="905">
          <cell r="K905">
            <v>56.01</v>
          </cell>
        </row>
        <row r="906">
          <cell r="K906">
            <v>93.6</v>
          </cell>
        </row>
        <row r="907">
          <cell r="K907">
            <v>9.36</v>
          </cell>
        </row>
        <row r="908">
          <cell r="K908">
            <v>187.2</v>
          </cell>
        </row>
        <row r="909">
          <cell r="K909">
            <v>18.72</v>
          </cell>
        </row>
        <row r="910">
          <cell r="K910">
            <v>605.57000000000005</v>
          </cell>
        </row>
        <row r="911">
          <cell r="K911">
            <v>60.56</v>
          </cell>
        </row>
        <row r="912">
          <cell r="K912">
            <v>187.2</v>
          </cell>
        </row>
        <row r="913">
          <cell r="K913">
            <v>18.72</v>
          </cell>
        </row>
        <row r="914">
          <cell r="K914">
            <v>93.6</v>
          </cell>
        </row>
        <row r="915">
          <cell r="K915">
            <v>9.36</v>
          </cell>
        </row>
        <row r="916">
          <cell r="K916">
            <v>1429.46</v>
          </cell>
        </row>
        <row r="917">
          <cell r="K917">
            <v>142.94999999999999</v>
          </cell>
        </row>
        <row r="918">
          <cell r="K918">
            <v>714.73</v>
          </cell>
        </row>
        <row r="919">
          <cell r="K919">
            <v>71.47</v>
          </cell>
        </row>
        <row r="920">
          <cell r="K920">
            <v>93.6</v>
          </cell>
        </row>
        <row r="921">
          <cell r="K921">
            <v>9.36</v>
          </cell>
        </row>
        <row r="922">
          <cell r="K922">
            <v>93.6</v>
          </cell>
        </row>
        <row r="923">
          <cell r="K923">
            <v>9.36</v>
          </cell>
        </row>
        <row r="924">
          <cell r="K924">
            <v>187.2</v>
          </cell>
        </row>
        <row r="925">
          <cell r="K925">
            <v>18.72</v>
          </cell>
        </row>
        <row r="926">
          <cell r="K926">
            <v>187.2</v>
          </cell>
        </row>
        <row r="927">
          <cell r="K927">
            <v>18.72</v>
          </cell>
        </row>
        <row r="928">
          <cell r="K928">
            <v>93.6</v>
          </cell>
        </row>
        <row r="929">
          <cell r="K929">
            <v>9.36</v>
          </cell>
        </row>
        <row r="930">
          <cell r="K930">
            <v>93.6</v>
          </cell>
        </row>
        <row r="931">
          <cell r="K931">
            <v>9.36</v>
          </cell>
        </row>
        <row r="932">
          <cell r="K932">
            <v>187.2</v>
          </cell>
        </row>
        <row r="933">
          <cell r="K933">
            <v>18.72</v>
          </cell>
        </row>
        <row r="934">
          <cell r="K934">
            <v>1999.2</v>
          </cell>
        </row>
        <row r="935">
          <cell r="K935">
            <v>199.92</v>
          </cell>
        </row>
        <row r="936">
          <cell r="K936">
            <v>5670</v>
          </cell>
        </row>
        <row r="937">
          <cell r="K937">
            <v>567</v>
          </cell>
        </row>
        <row r="938">
          <cell r="K938">
            <v>1909</v>
          </cell>
        </row>
        <row r="939">
          <cell r="K939">
            <v>190.9</v>
          </cell>
        </row>
        <row r="940">
          <cell r="K940">
            <v>1623.4</v>
          </cell>
        </row>
        <row r="941">
          <cell r="K941">
            <v>162.34</v>
          </cell>
        </row>
        <row r="942">
          <cell r="K942">
            <v>128.76</v>
          </cell>
        </row>
        <row r="943">
          <cell r="K943">
            <v>12.88</v>
          </cell>
        </row>
        <row r="944">
          <cell r="K944">
            <v>1028.5999999999999</v>
          </cell>
        </row>
        <row r="945">
          <cell r="K945">
            <v>102.86</v>
          </cell>
        </row>
        <row r="946">
          <cell r="K946">
            <v>1014.62</v>
          </cell>
        </row>
        <row r="947">
          <cell r="K947">
            <v>101.46</v>
          </cell>
        </row>
        <row r="948">
          <cell r="K948">
            <v>294</v>
          </cell>
        </row>
        <row r="949">
          <cell r="K949">
            <v>29.4</v>
          </cell>
        </row>
        <row r="950">
          <cell r="K950">
            <v>2207.8000000000002</v>
          </cell>
        </row>
        <row r="951">
          <cell r="K951">
            <v>220.78</v>
          </cell>
        </row>
        <row r="952">
          <cell r="K952">
            <v>1569.86</v>
          </cell>
        </row>
        <row r="953">
          <cell r="K953">
            <v>156.99</v>
          </cell>
        </row>
        <row r="954">
          <cell r="K954">
            <v>462.84</v>
          </cell>
        </row>
        <row r="955">
          <cell r="K955">
            <v>46.28</v>
          </cell>
        </row>
        <row r="956">
          <cell r="K956">
            <v>917.28</v>
          </cell>
        </row>
        <row r="957">
          <cell r="K957">
            <v>91.73</v>
          </cell>
        </row>
        <row r="958">
          <cell r="K958">
            <v>1572.48</v>
          </cell>
        </row>
        <row r="959">
          <cell r="K959">
            <v>157.25</v>
          </cell>
        </row>
        <row r="960">
          <cell r="K960">
            <v>1572.48</v>
          </cell>
        </row>
        <row r="961">
          <cell r="K961">
            <v>157.25</v>
          </cell>
        </row>
        <row r="962">
          <cell r="K962">
            <v>1572.48</v>
          </cell>
        </row>
        <row r="963">
          <cell r="K963">
            <v>157.25</v>
          </cell>
        </row>
        <row r="964">
          <cell r="K964">
            <v>200</v>
          </cell>
        </row>
        <row r="965">
          <cell r="K965">
            <v>20</v>
          </cell>
        </row>
        <row r="966">
          <cell r="K966">
            <v>2031.2</v>
          </cell>
        </row>
        <row r="967">
          <cell r="K967">
            <v>203.12</v>
          </cell>
        </row>
        <row r="968">
          <cell r="K968">
            <v>1681.47</v>
          </cell>
        </row>
        <row r="969">
          <cell r="K969">
            <v>168.15</v>
          </cell>
        </row>
        <row r="970">
          <cell r="K970">
            <v>2447.2399999999998</v>
          </cell>
        </row>
        <row r="971">
          <cell r="K971">
            <v>244.72</v>
          </cell>
        </row>
        <row r="972">
          <cell r="K972">
            <v>1179.3599999999999</v>
          </cell>
        </row>
        <row r="973">
          <cell r="K973">
            <v>117.94</v>
          </cell>
        </row>
        <row r="974">
          <cell r="K974">
            <v>1572.48</v>
          </cell>
        </row>
        <row r="975">
          <cell r="K975">
            <v>157.25</v>
          </cell>
        </row>
        <row r="976">
          <cell r="K976">
            <v>197.82</v>
          </cell>
        </row>
        <row r="977">
          <cell r="K977">
            <v>19.78</v>
          </cell>
        </row>
        <row r="978">
          <cell r="K978">
            <v>247.28</v>
          </cell>
        </row>
        <row r="979">
          <cell r="K979">
            <v>24.73</v>
          </cell>
        </row>
        <row r="980">
          <cell r="K980">
            <v>1598.02</v>
          </cell>
        </row>
        <row r="981">
          <cell r="K981">
            <v>159.80000000000001</v>
          </cell>
        </row>
        <row r="982">
          <cell r="K982">
            <v>3871.33</v>
          </cell>
        </row>
        <row r="983">
          <cell r="K983">
            <v>387.13</v>
          </cell>
        </row>
        <row r="984">
          <cell r="K984">
            <v>1065.22</v>
          </cell>
        </row>
        <row r="985">
          <cell r="K985">
            <v>106.52</v>
          </cell>
        </row>
        <row r="986">
          <cell r="K986">
            <v>1289.1400000000001</v>
          </cell>
        </row>
        <row r="987">
          <cell r="K987">
            <v>128.91</v>
          </cell>
        </row>
        <row r="988">
          <cell r="K988">
            <v>583.59</v>
          </cell>
        </row>
        <row r="989">
          <cell r="K989">
            <v>58.36</v>
          </cell>
        </row>
        <row r="990">
          <cell r="K990">
            <v>837.1</v>
          </cell>
        </row>
        <row r="991">
          <cell r="K991">
            <v>83.71</v>
          </cell>
        </row>
        <row r="992">
          <cell r="K992">
            <v>1236.3800000000001</v>
          </cell>
        </row>
        <row r="993">
          <cell r="K993">
            <v>123.68</v>
          </cell>
        </row>
        <row r="994">
          <cell r="K994">
            <v>1978.2</v>
          </cell>
        </row>
        <row r="995">
          <cell r="K995">
            <v>197.82</v>
          </cell>
        </row>
        <row r="996">
          <cell r="K996">
            <v>1623.4</v>
          </cell>
        </row>
        <row r="997">
          <cell r="K997">
            <v>162.34</v>
          </cell>
        </row>
        <row r="998">
          <cell r="K998">
            <v>1285.83</v>
          </cell>
        </row>
        <row r="999">
          <cell r="K999">
            <v>128.58000000000001</v>
          </cell>
        </row>
        <row r="1000">
          <cell r="K1000">
            <v>2534.5700000000002</v>
          </cell>
        </row>
        <row r="1001">
          <cell r="K1001">
            <v>253.46</v>
          </cell>
        </row>
        <row r="1002">
          <cell r="K1002">
            <v>1623.4</v>
          </cell>
        </row>
        <row r="1003">
          <cell r="K1003">
            <v>162.34</v>
          </cell>
        </row>
        <row r="1004">
          <cell r="K1004">
            <v>1572.48</v>
          </cell>
        </row>
        <row r="1005">
          <cell r="K1005">
            <v>157.25</v>
          </cell>
        </row>
        <row r="1006">
          <cell r="K1006">
            <v>1623.4</v>
          </cell>
        </row>
        <row r="1007">
          <cell r="K1007">
            <v>162.34</v>
          </cell>
        </row>
        <row r="1008">
          <cell r="K1008">
            <v>640.08000000000004</v>
          </cell>
        </row>
        <row r="1009">
          <cell r="K1009">
            <v>64.010000000000005</v>
          </cell>
        </row>
        <row r="1010">
          <cell r="K1010">
            <v>494.55</v>
          </cell>
        </row>
        <row r="1011">
          <cell r="K1011">
            <v>49.46</v>
          </cell>
        </row>
        <row r="1012">
          <cell r="K1012">
            <v>494.55</v>
          </cell>
        </row>
        <row r="1013">
          <cell r="K1013">
            <v>49.46</v>
          </cell>
        </row>
        <row r="1014">
          <cell r="K1014">
            <v>1623.4</v>
          </cell>
        </row>
        <row r="1015">
          <cell r="K1015">
            <v>162.34</v>
          </cell>
        </row>
        <row r="1016">
          <cell r="K1016">
            <v>1623.4</v>
          </cell>
        </row>
        <row r="1017">
          <cell r="K1017">
            <v>162.34</v>
          </cell>
        </row>
        <row r="1018">
          <cell r="K1018">
            <v>1236.3800000000001</v>
          </cell>
        </row>
        <row r="1019">
          <cell r="K1019">
            <v>123.64</v>
          </cell>
        </row>
        <row r="1020">
          <cell r="K1020">
            <v>1623.4</v>
          </cell>
        </row>
        <row r="1021">
          <cell r="K1021">
            <v>162.34</v>
          </cell>
        </row>
        <row r="1022">
          <cell r="K1022">
            <v>1353</v>
          </cell>
        </row>
        <row r="1023">
          <cell r="K1023">
            <v>135.30000000000001</v>
          </cell>
        </row>
        <row r="1024">
          <cell r="K1024">
            <v>1691.32</v>
          </cell>
        </row>
        <row r="1025">
          <cell r="K1025">
            <v>169.13</v>
          </cell>
        </row>
        <row r="1026">
          <cell r="K1026">
            <v>2173.25</v>
          </cell>
        </row>
        <row r="1027">
          <cell r="K1027">
            <v>217.33</v>
          </cell>
        </row>
        <row r="1028">
          <cell r="K1028">
            <v>1414.8</v>
          </cell>
        </row>
        <row r="1029">
          <cell r="K1029">
            <v>141.47999999999999</v>
          </cell>
        </row>
        <row r="1030">
          <cell r="K1030">
            <v>476.51</v>
          </cell>
        </row>
        <row r="1031">
          <cell r="K1031">
            <v>47.65</v>
          </cell>
        </row>
        <row r="1032">
          <cell r="K1032">
            <v>15.45</v>
          </cell>
        </row>
        <row r="1033">
          <cell r="K1033">
            <v>1.55</v>
          </cell>
        </row>
        <row r="1034">
          <cell r="K1034">
            <v>7.73</v>
          </cell>
        </row>
        <row r="1035">
          <cell r="K1035">
            <v>0.77</v>
          </cell>
        </row>
        <row r="1036">
          <cell r="K1036">
            <v>3267.5</v>
          </cell>
        </row>
        <row r="1037">
          <cell r="K1037">
            <v>326.75</v>
          </cell>
        </row>
        <row r="1038">
          <cell r="K1038">
            <v>218.18</v>
          </cell>
        </row>
        <row r="1039">
          <cell r="K1039">
            <v>21.82</v>
          </cell>
        </row>
        <row r="1040">
          <cell r="K1040">
            <v>2674.91</v>
          </cell>
        </row>
        <row r="1041">
          <cell r="K1041">
            <v>267.49</v>
          </cell>
        </row>
        <row r="1042">
          <cell r="K1042">
            <v>1890</v>
          </cell>
        </row>
        <row r="1043">
          <cell r="K1043">
            <v>189</v>
          </cell>
        </row>
        <row r="1044">
          <cell r="K1044">
            <v>630</v>
          </cell>
        </row>
        <row r="1045">
          <cell r="K1045">
            <v>63</v>
          </cell>
        </row>
        <row r="1046">
          <cell r="K1046">
            <v>1727.27</v>
          </cell>
        </row>
        <row r="1047">
          <cell r="K1047">
            <v>172.73</v>
          </cell>
        </row>
        <row r="1048">
          <cell r="K1048">
            <v>307048.36</v>
          </cell>
        </row>
        <row r="1049">
          <cell r="K1049">
            <v>6724.38</v>
          </cell>
        </row>
        <row r="1050">
          <cell r="K1050">
            <v>53702.19</v>
          </cell>
        </row>
        <row r="1051">
          <cell r="K1051">
            <v>8423.02</v>
          </cell>
        </row>
        <row r="1052">
          <cell r="K1052">
            <v>27645</v>
          </cell>
        </row>
        <row r="1053">
          <cell r="K1053">
            <v>61604.68</v>
          </cell>
        </row>
        <row r="1054">
          <cell r="K1054">
            <v>7533.13</v>
          </cell>
        </row>
        <row r="1056">
          <cell r="K1056">
            <v>24727.06</v>
          </cell>
        </row>
        <row r="1057">
          <cell r="K1057">
            <v>5999</v>
          </cell>
        </row>
        <row r="1058">
          <cell r="K1058">
            <v>9317.76</v>
          </cell>
        </row>
        <row r="1059">
          <cell r="K1059">
            <v>9600</v>
          </cell>
        </row>
        <row r="1060">
          <cell r="K1060">
            <v>26813.11</v>
          </cell>
        </row>
        <row r="1061">
          <cell r="K1061">
            <v>101351.31</v>
          </cell>
        </row>
        <row r="1062">
          <cell r="K1062">
            <v>43600.62</v>
          </cell>
        </row>
        <row r="1063">
          <cell r="K1063">
            <v>128247.76</v>
          </cell>
        </row>
        <row r="1064">
          <cell r="K1064">
            <v>7533.13</v>
          </cell>
        </row>
        <row r="1065">
          <cell r="K1065">
            <v>18917.759999999998</v>
          </cell>
        </row>
        <row r="1066">
          <cell r="K1066">
            <v>1124.24</v>
          </cell>
        </row>
        <row r="1067">
          <cell r="K1067">
            <v>2446.2800000000002</v>
          </cell>
        </row>
        <row r="1068">
          <cell r="K1068">
            <v>296.82</v>
          </cell>
        </row>
        <row r="1069">
          <cell r="K1069">
            <v>923.31</v>
          </cell>
        </row>
        <row r="1070">
          <cell r="K1070">
            <v>159173</v>
          </cell>
        </row>
        <row r="1071">
          <cell r="K1071">
            <v>30726.06</v>
          </cell>
        </row>
        <row r="1072">
          <cell r="K1072">
            <v>4423.59</v>
          </cell>
        </row>
        <row r="1073">
          <cell r="K1073">
            <v>6720.16</v>
          </cell>
        </row>
        <row r="1074">
          <cell r="K1074">
            <v>1200.08</v>
          </cell>
        </row>
        <row r="1075">
          <cell r="K1075">
            <v>4662.66</v>
          </cell>
        </row>
        <row r="1076">
          <cell r="K1076">
            <v>147.49</v>
          </cell>
        </row>
        <row r="1077">
          <cell r="K1077">
            <v>1123.02</v>
          </cell>
        </row>
        <row r="1078">
          <cell r="K1078">
            <v>6.62</v>
          </cell>
        </row>
        <row r="1079">
          <cell r="K1079">
            <v>5805.88</v>
          </cell>
        </row>
        <row r="1080">
          <cell r="K1080">
            <v>13999.87</v>
          </cell>
        </row>
        <row r="1081">
          <cell r="K1081">
            <v>1103.22</v>
          </cell>
        </row>
        <row r="1082">
          <cell r="K1082">
            <v>8394.35</v>
          </cell>
        </row>
        <row r="1083">
          <cell r="K1083">
            <v>4109.6499999999996</v>
          </cell>
        </row>
        <row r="1084">
          <cell r="K1084">
            <v>360.41</v>
          </cell>
        </row>
        <row r="1085">
          <cell r="K1085">
            <v>149.71</v>
          </cell>
        </row>
        <row r="1086">
          <cell r="K1086">
            <v>841.3</v>
          </cell>
        </row>
        <row r="1087">
          <cell r="K1087">
            <v>586.46</v>
          </cell>
        </row>
        <row r="1088">
          <cell r="K1088">
            <v>154.05000000000001</v>
          </cell>
        </row>
        <row r="1089">
          <cell r="K1089">
            <v>622.85</v>
          </cell>
        </row>
        <row r="1090">
          <cell r="K1090">
            <v>3328.69</v>
          </cell>
        </row>
        <row r="1091">
          <cell r="K1091">
            <v>220.98</v>
          </cell>
        </row>
        <row r="1092">
          <cell r="K1092">
            <v>4824.79</v>
          </cell>
        </row>
        <row r="1093">
          <cell r="K1093">
            <v>2759.4</v>
          </cell>
        </row>
        <row r="1094">
          <cell r="K1094">
            <v>2588.19</v>
          </cell>
        </row>
        <row r="1095">
          <cell r="K1095">
            <v>53702.19</v>
          </cell>
        </row>
        <row r="1096">
          <cell r="K1096">
            <v>307048.36</v>
          </cell>
        </row>
        <row r="1097">
          <cell r="K1097">
            <v>6724.38</v>
          </cell>
        </row>
        <row r="1098">
          <cell r="K1098">
            <v>8427.51</v>
          </cell>
        </row>
        <row r="1099">
          <cell r="K1099">
            <v>89249.68</v>
          </cell>
        </row>
        <row r="1100">
          <cell r="K1100">
            <v>54.23</v>
          </cell>
        </row>
        <row r="1101">
          <cell r="K1101">
            <v>1512.68</v>
          </cell>
        </row>
        <row r="1102">
          <cell r="K1102">
            <v>269.93</v>
          </cell>
        </row>
        <row r="1103">
          <cell r="K1103">
            <v>7932</v>
          </cell>
        </row>
        <row r="1104">
          <cell r="K1104">
            <v>17212</v>
          </cell>
        </row>
        <row r="1105">
          <cell r="K1105">
            <v>1200</v>
          </cell>
        </row>
        <row r="1106">
          <cell r="K1106">
            <v>3137</v>
          </cell>
        </row>
        <row r="1111">
          <cell r="K1111">
            <v>283808.95</v>
          </cell>
        </row>
        <row r="1112">
          <cell r="K1112">
            <v>25164.07</v>
          </cell>
        </row>
        <row r="1113">
          <cell r="K1113">
            <v>119.48</v>
          </cell>
        </row>
        <row r="1114">
          <cell r="K1114">
            <v>202773.62</v>
          </cell>
        </row>
        <row r="1115">
          <cell r="K1115">
            <v>925796.15</v>
          </cell>
        </row>
        <row r="1119">
          <cell r="K1119">
            <v>2234.3000000000002</v>
          </cell>
        </row>
        <row r="1120">
          <cell r="K1120">
            <v>428.52</v>
          </cell>
        </row>
        <row r="1121">
          <cell r="K1121">
            <v>2777.41</v>
          </cell>
        </row>
        <row r="1122">
          <cell r="K1122">
            <v>954.2</v>
          </cell>
        </row>
        <row r="1123">
          <cell r="K1123">
            <v>6702.9</v>
          </cell>
        </row>
        <row r="1124">
          <cell r="K1124">
            <v>857.04</v>
          </cell>
        </row>
        <row r="1126">
          <cell r="K1126">
            <v>32460.91</v>
          </cell>
        </row>
        <row r="1127">
          <cell r="K1127">
            <v>3254.56</v>
          </cell>
        </row>
        <row r="1128">
          <cell r="K1128">
            <v>3580.01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39"/>
  <sheetViews>
    <sheetView showGridLines="0" workbookViewId="0">
      <selection activeCell="F61" sqref="F61:F63"/>
    </sheetView>
  </sheetViews>
  <sheetFormatPr defaultRowHeight="15"/>
  <cols>
    <col min="1" max="1" width="3.28515625" style="36" customWidth="1"/>
    <col min="2" max="2" width="37" style="69" customWidth="1"/>
    <col min="3" max="3" width="6.28515625" style="70" customWidth="1"/>
    <col min="4" max="4" width="7.85546875" style="70" customWidth="1"/>
    <col min="5" max="5" width="19.42578125" style="68" customWidth="1"/>
    <col min="6" max="6" width="20.85546875" style="68" customWidth="1"/>
    <col min="7" max="16384" width="9.140625" style="36"/>
  </cols>
  <sheetData>
    <row r="1" spans="1:6" s="63" customFormat="1">
      <c r="A1" s="62" t="s">
        <v>498</v>
      </c>
      <c r="D1" s="64"/>
      <c r="E1" s="64"/>
      <c r="F1" s="64"/>
    </row>
    <row r="2" spans="1:6" s="25" customFormat="1" ht="16.5" customHeight="1">
      <c r="A2" s="65" t="s">
        <v>499</v>
      </c>
      <c r="B2" s="66"/>
      <c r="C2" s="491" t="s">
        <v>54</v>
      </c>
      <c r="D2" s="491"/>
      <c r="E2" s="491"/>
      <c r="F2" s="491"/>
    </row>
    <row r="3" spans="1:6" s="25" customFormat="1">
      <c r="A3" s="60"/>
      <c r="B3" s="66"/>
      <c r="C3" s="491"/>
      <c r="D3" s="491"/>
      <c r="E3" s="491"/>
      <c r="F3" s="491"/>
    </row>
    <row r="4" spans="1:6" s="25" customFormat="1">
      <c r="A4" s="60"/>
      <c r="B4" s="66"/>
      <c r="C4" s="61"/>
      <c r="D4" s="61"/>
      <c r="E4" s="61"/>
      <c r="F4" s="61"/>
    </row>
    <row r="5" spans="1:6" s="25" customFormat="1" ht="18.75">
      <c r="A5" s="492" t="s">
        <v>55</v>
      </c>
      <c r="B5" s="492"/>
      <c r="C5" s="492"/>
      <c r="D5" s="492"/>
      <c r="E5" s="492"/>
      <c r="F5" s="492"/>
    </row>
    <row r="6" spans="1:6" s="25" customFormat="1">
      <c r="A6" s="496" t="s">
        <v>548</v>
      </c>
      <c r="B6" s="496"/>
      <c r="C6" s="496"/>
      <c r="D6" s="496"/>
      <c r="E6" s="496"/>
      <c r="F6" s="496"/>
    </row>
    <row r="7" spans="1:6" s="25" customFormat="1">
      <c r="A7" s="493" t="s">
        <v>549</v>
      </c>
      <c r="B7" s="493"/>
      <c r="C7" s="493"/>
      <c r="D7" s="493"/>
      <c r="E7" s="493"/>
      <c r="F7" s="493"/>
    </row>
    <row r="8" spans="1:6" s="25" customFormat="1">
      <c r="A8" s="27"/>
      <c r="B8" s="63"/>
      <c r="C8" s="67"/>
      <c r="D8" s="67"/>
      <c r="E8" s="68"/>
      <c r="F8" s="68"/>
    </row>
    <row r="9" spans="1:6" ht="15" hidden="1" customHeight="1">
      <c r="E9" s="323"/>
      <c r="F9" s="265" t="s">
        <v>510</v>
      </c>
    </row>
    <row r="10" spans="1:6" ht="29.25">
      <c r="A10" s="494" t="s">
        <v>56</v>
      </c>
      <c r="B10" s="495"/>
      <c r="C10" s="71" t="s">
        <v>57</v>
      </c>
      <c r="D10" s="72" t="s">
        <v>58</v>
      </c>
      <c r="E10" s="73" t="s">
        <v>550</v>
      </c>
      <c r="F10" s="73" t="s">
        <v>520</v>
      </c>
    </row>
    <row r="11" spans="1:6">
      <c r="A11" s="494">
        <v>1</v>
      </c>
      <c r="B11" s="495"/>
      <c r="C11" s="74">
        <v>2</v>
      </c>
      <c r="D11" s="75">
        <v>3</v>
      </c>
      <c r="E11" s="324"/>
      <c r="F11" s="266"/>
    </row>
    <row r="12" spans="1:6">
      <c r="A12" s="77"/>
      <c r="B12" s="78"/>
      <c r="C12" s="79"/>
      <c r="D12" s="80"/>
      <c r="E12" s="129"/>
      <c r="F12" s="267"/>
    </row>
    <row r="13" spans="1:6">
      <c r="A13" s="82" t="s">
        <v>2</v>
      </c>
      <c r="B13" s="83" t="s">
        <v>59</v>
      </c>
      <c r="C13" s="84">
        <v>100</v>
      </c>
      <c r="D13" s="85"/>
      <c r="E13" s="86">
        <f>E15+E23+E31+E35+E19</f>
        <v>58489195664</v>
      </c>
      <c r="F13" s="86">
        <f>F15+F19+F23+F31+F35</f>
        <v>61152736700</v>
      </c>
    </row>
    <row r="14" spans="1:6">
      <c r="A14" s="87"/>
      <c r="B14" s="88"/>
      <c r="C14" s="89"/>
      <c r="D14" s="85"/>
      <c r="E14" s="90"/>
      <c r="F14" s="268"/>
    </row>
    <row r="15" spans="1:6">
      <c r="A15" s="93" t="s">
        <v>3</v>
      </c>
      <c r="B15" s="94" t="s">
        <v>60</v>
      </c>
      <c r="C15" s="95">
        <v>110</v>
      </c>
      <c r="D15" s="96" t="s">
        <v>29</v>
      </c>
      <c r="E15" s="97">
        <f>E16+E17</f>
        <v>4030700449</v>
      </c>
      <c r="F15" s="97">
        <f>SUM(F16:F17)</f>
        <v>3664408241</v>
      </c>
    </row>
    <row r="16" spans="1:6">
      <c r="A16" s="98" t="s">
        <v>4</v>
      </c>
      <c r="B16" s="88" t="s">
        <v>61</v>
      </c>
      <c r="C16" s="89">
        <v>111</v>
      </c>
      <c r="D16" s="85"/>
      <c r="E16" s="405">
        <v>2030700449</v>
      </c>
      <c r="F16" s="269">
        <v>3664408241</v>
      </c>
    </row>
    <row r="17" spans="1:6">
      <c r="A17" s="99" t="s">
        <v>5</v>
      </c>
      <c r="B17" s="88" t="s">
        <v>62</v>
      </c>
      <c r="C17" s="89">
        <v>112</v>
      </c>
      <c r="D17" s="96"/>
      <c r="E17" s="405">
        <v>2000000000</v>
      </c>
      <c r="F17" s="269"/>
    </row>
    <row r="18" spans="1:6">
      <c r="A18" s="87"/>
      <c r="B18" s="88"/>
      <c r="C18" s="89"/>
      <c r="D18" s="85"/>
      <c r="E18" s="91"/>
      <c r="F18" s="268"/>
    </row>
    <row r="19" spans="1:6">
      <c r="A19" s="93" t="s">
        <v>6</v>
      </c>
      <c r="B19" s="94" t="s">
        <v>63</v>
      </c>
      <c r="C19" s="95">
        <v>120</v>
      </c>
      <c r="D19" s="96" t="s">
        <v>30</v>
      </c>
      <c r="E19" s="97">
        <f>E20</f>
        <v>175520000</v>
      </c>
      <c r="F19" s="97">
        <f>SUM(F20)</f>
        <v>7066979233</v>
      </c>
    </row>
    <row r="20" spans="1:6" ht="15.75">
      <c r="A20" s="98" t="s">
        <v>4</v>
      </c>
      <c r="B20" s="88" t="s">
        <v>64</v>
      </c>
      <c r="C20" s="89">
        <v>121</v>
      </c>
      <c r="D20" s="85"/>
      <c r="E20" s="359">
        <v>175520000</v>
      </c>
      <c r="F20" s="269">
        <v>7066979233</v>
      </c>
    </row>
    <row r="21" spans="1:6">
      <c r="A21" s="98" t="s">
        <v>5</v>
      </c>
      <c r="B21" s="88" t="s">
        <v>65</v>
      </c>
      <c r="C21" s="89">
        <v>129</v>
      </c>
      <c r="D21" s="85"/>
      <c r="E21" s="91"/>
      <c r="F21" s="268"/>
    </row>
    <row r="22" spans="1:6">
      <c r="A22" s="87"/>
      <c r="B22" s="88"/>
      <c r="C22" s="89"/>
      <c r="D22" s="85"/>
      <c r="E22" s="91"/>
      <c r="F22" s="268"/>
    </row>
    <row r="23" spans="1:6">
      <c r="A23" s="93" t="s">
        <v>7</v>
      </c>
      <c r="B23" s="94" t="s">
        <v>66</v>
      </c>
      <c r="C23" s="95">
        <v>130</v>
      </c>
      <c r="D23" s="85"/>
      <c r="E23" s="374">
        <f>SUM(E24:E29)</f>
        <v>44780727920</v>
      </c>
      <c r="F23" s="97">
        <f>SUM(F24:F29)</f>
        <v>33878388266</v>
      </c>
    </row>
    <row r="24" spans="1:6">
      <c r="A24" s="98" t="s">
        <v>4</v>
      </c>
      <c r="B24" s="88" t="s">
        <v>67</v>
      </c>
      <c r="C24" s="89">
        <v>131</v>
      </c>
      <c r="D24" s="85"/>
      <c r="E24" s="375">
        <v>32193488438</v>
      </c>
      <c r="F24" s="269">
        <v>28722582054</v>
      </c>
    </row>
    <row r="25" spans="1:6">
      <c r="A25" s="98" t="s">
        <v>5</v>
      </c>
      <c r="B25" s="88" t="s">
        <v>68</v>
      </c>
      <c r="C25" s="89">
        <v>132</v>
      </c>
      <c r="D25" s="85"/>
      <c r="E25" s="375">
        <v>3583590583</v>
      </c>
      <c r="F25" s="269">
        <v>2358515604</v>
      </c>
    </row>
    <row r="26" spans="1:6">
      <c r="A26" s="98" t="s">
        <v>8</v>
      </c>
      <c r="B26" s="88" t="s">
        <v>69</v>
      </c>
      <c r="C26" s="89">
        <v>133</v>
      </c>
      <c r="D26" s="100" t="s">
        <v>31</v>
      </c>
      <c r="E26" s="375">
        <v>0</v>
      </c>
      <c r="F26" s="269">
        <v>0</v>
      </c>
    </row>
    <row r="27" spans="1:6">
      <c r="A27" s="98" t="s">
        <v>9</v>
      </c>
      <c r="B27" s="88" t="s">
        <v>70</v>
      </c>
      <c r="C27" s="89">
        <v>134</v>
      </c>
      <c r="D27" s="85"/>
      <c r="E27" s="375">
        <v>0</v>
      </c>
      <c r="F27" s="269">
        <v>0</v>
      </c>
    </row>
    <row r="28" spans="1:6">
      <c r="A28" s="99" t="s">
        <v>10</v>
      </c>
      <c r="B28" s="88" t="s">
        <v>71</v>
      </c>
      <c r="C28" s="89">
        <v>135</v>
      </c>
      <c r="D28" s="100" t="s">
        <v>32</v>
      </c>
      <c r="E28" s="375">
        <v>13533716280</v>
      </c>
      <c r="F28" s="269">
        <v>5576732389</v>
      </c>
    </row>
    <row r="29" spans="1:6">
      <c r="A29" s="98" t="s">
        <v>11</v>
      </c>
      <c r="B29" s="88" t="s">
        <v>72</v>
      </c>
      <c r="C29" s="89">
        <v>139</v>
      </c>
      <c r="D29" s="85"/>
      <c r="E29" s="375">
        <v>-4530067381</v>
      </c>
      <c r="F29" s="269">
        <v>-2779441781</v>
      </c>
    </row>
    <row r="30" spans="1:6">
      <c r="A30" s="98"/>
      <c r="B30" s="88"/>
      <c r="C30" s="89"/>
      <c r="D30" s="85"/>
      <c r="E30" s="327"/>
      <c r="F30" s="268"/>
    </row>
    <row r="31" spans="1:6">
      <c r="A31" s="93" t="s">
        <v>12</v>
      </c>
      <c r="B31" s="94" t="s">
        <v>73</v>
      </c>
      <c r="C31" s="95">
        <v>140</v>
      </c>
      <c r="D31" s="100" t="s">
        <v>33</v>
      </c>
      <c r="E31" s="374">
        <f>SUM(E32:E34)</f>
        <v>7932155457</v>
      </c>
      <c r="F31" s="97">
        <f>SUM(F32:F33)</f>
        <v>16160329195</v>
      </c>
    </row>
    <row r="32" spans="1:6">
      <c r="A32" s="98" t="s">
        <v>4</v>
      </c>
      <c r="B32" s="88" t="s">
        <v>73</v>
      </c>
      <c r="C32" s="89">
        <v>141</v>
      </c>
      <c r="D32" s="100"/>
      <c r="E32" s="376">
        <v>7932155457</v>
      </c>
      <c r="F32" s="269">
        <v>16160329195</v>
      </c>
    </row>
    <row r="33" spans="1:6">
      <c r="A33" s="101" t="s">
        <v>5</v>
      </c>
      <c r="B33" s="88" t="s">
        <v>74</v>
      </c>
      <c r="C33" s="89">
        <v>149</v>
      </c>
      <c r="D33" s="85"/>
      <c r="E33" s="377"/>
      <c r="F33" s="268"/>
    </row>
    <row r="34" spans="1:6">
      <c r="A34" s="98"/>
      <c r="B34" s="88"/>
      <c r="C34" s="89"/>
      <c r="D34" s="85"/>
      <c r="E34" s="377"/>
      <c r="F34" s="268"/>
    </row>
    <row r="35" spans="1:6">
      <c r="A35" s="93" t="s">
        <v>13</v>
      </c>
      <c r="B35" s="94" t="s">
        <v>75</v>
      </c>
      <c r="C35" s="95">
        <v>150</v>
      </c>
      <c r="D35" s="85"/>
      <c r="E35" s="378">
        <f>SUM(E36:E39)</f>
        <v>1570091838</v>
      </c>
      <c r="F35" s="97">
        <f>SUM(F37:F39)</f>
        <v>382631765</v>
      </c>
    </row>
    <row r="36" spans="1:6">
      <c r="A36" s="98" t="s">
        <v>4</v>
      </c>
      <c r="B36" s="88" t="s">
        <v>76</v>
      </c>
      <c r="C36" s="89">
        <v>151</v>
      </c>
      <c r="D36" s="100" t="s">
        <v>34</v>
      </c>
      <c r="E36" s="377"/>
      <c r="F36" s="269"/>
    </row>
    <row r="37" spans="1:6">
      <c r="A37" s="98" t="s">
        <v>5</v>
      </c>
      <c r="B37" s="88" t="s">
        <v>77</v>
      </c>
      <c r="C37" s="89">
        <v>152</v>
      </c>
      <c r="D37" s="85"/>
      <c r="E37" s="379">
        <v>741945758</v>
      </c>
      <c r="F37" s="269"/>
    </row>
    <row r="38" spans="1:6">
      <c r="A38" s="101" t="s">
        <v>8</v>
      </c>
      <c r="B38" s="88" t="s">
        <v>78</v>
      </c>
      <c r="C38" s="102">
        <v>154</v>
      </c>
      <c r="D38" s="100" t="s">
        <v>35</v>
      </c>
      <c r="E38" s="377">
        <v>3000000</v>
      </c>
      <c r="F38" s="269">
        <v>0</v>
      </c>
    </row>
    <row r="39" spans="1:6">
      <c r="A39" s="101" t="s">
        <v>9</v>
      </c>
      <c r="B39" s="88" t="s">
        <v>75</v>
      </c>
      <c r="C39" s="102">
        <v>158</v>
      </c>
      <c r="D39" s="100" t="s">
        <v>36</v>
      </c>
      <c r="E39" s="380">
        <v>825146080</v>
      </c>
      <c r="F39" s="269">
        <v>382631765</v>
      </c>
    </row>
    <row r="40" spans="1:6">
      <c r="A40" s="98"/>
      <c r="B40" s="88"/>
      <c r="C40" s="102"/>
      <c r="D40" s="85"/>
      <c r="E40" s="327"/>
      <c r="F40" s="268"/>
    </row>
    <row r="41" spans="1:6">
      <c r="A41" s="82" t="s">
        <v>14</v>
      </c>
      <c r="B41" s="83" t="s">
        <v>79</v>
      </c>
      <c r="C41" s="84">
        <v>200</v>
      </c>
      <c r="D41" s="85"/>
      <c r="E41" s="381">
        <f>E49+E65</f>
        <v>49287746677</v>
      </c>
      <c r="F41" s="86">
        <f>F49+F65</f>
        <v>45297936620</v>
      </c>
    </row>
    <row r="42" spans="1:6">
      <c r="A42" s="104" t="s">
        <v>3</v>
      </c>
      <c r="B42" s="94" t="s">
        <v>80</v>
      </c>
      <c r="C42" s="95">
        <v>210</v>
      </c>
      <c r="D42" s="85"/>
      <c r="E42" s="386">
        <f>SUM(E43:E48)</f>
        <v>0</v>
      </c>
      <c r="F42" s="268"/>
    </row>
    <row r="43" spans="1:6">
      <c r="A43" s="98" t="s">
        <v>4</v>
      </c>
      <c r="B43" s="88" t="s">
        <v>81</v>
      </c>
      <c r="C43" s="89">
        <v>211</v>
      </c>
      <c r="D43" s="85"/>
      <c r="E43" s="327"/>
      <c r="F43" s="268"/>
    </row>
    <row r="44" spans="1:6">
      <c r="A44" s="101" t="s">
        <v>5</v>
      </c>
      <c r="B44" s="88" t="s">
        <v>82</v>
      </c>
      <c r="C44" s="89">
        <v>212</v>
      </c>
      <c r="D44" s="100" t="s">
        <v>37</v>
      </c>
      <c r="E44" s="327"/>
      <c r="F44" s="268"/>
    </row>
    <row r="45" spans="1:6">
      <c r="A45" s="101" t="s">
        <v>8</v>
      </c>
      <c r="B45" s="88" t="s">
        <v>83</v>
      </c>
      <c r="C45" s="89">
        <v>213</v>
      </c>
      <c r="D45" s="100" t="s">
        <v>38</v>
      </c>
      <c r="E45" s="327"/>
      <c r="F45" s="268"/>
    </row>
    <row r="46" spans="1:6">
      <c r="A46" s="101" t="s">
        <v>9</v>
      </c>
      <c r="B46" s="88" t="s">
        <v>84</v>
      </c>
      <c r="C46" s="89">
        <v>218</v>
      </c>
      <c r="D46" s="100" t="s">
        <v>39</v>
      </c>
      <c r="E46" s="327"/>
      <c r="F46" s="268"/>
    </row>
    <row r="47" spans="1:6">
      <c r="A47" s="101" t="s">
        <v>10</v>
      </c>
      <c r="B47" s="88" t="s">
        <v>85</v>
      </c>
      <c r="C47" s="89">
        <v>219</v>
      </c>
      <c r="D47" s="85"/>
      <c r="E47" s="327"/>
      <c r="F47" s="268"/>
    </row>
    <row r="48" spans="1:6">
      <c r="A48" s="98"/>
      <c r="B48" s="88"/>
      <c r="C48" s="89"/>
      <c r="D48" s="85"/>
      <c r="E48" s="327"/>
      <c r="F48" s="268"/>
    </row>
    <row r="49" spans="1:6">
      <c r="A49" s="104" t="s">
        <v>6</v>
      </c>
      <c r="B49" s="94" t="s">
        <v>86</v>
      </c>
      <c r="C49" s="95">
        <v>220</v>
      </c>
      <c r="D49" s="85"/>
      <c r="E49" s="374">
        <f>E50+E59</f>
        <v>23927136677</v>
      </c>
      <c r="F49" s="97">
        <f>F50+F59</f>
        <v>19380886620</v>
      </c>
    </row>
    <row r="50" spans="1:6">
      <c r="A50" s="98" t="s">
        <v>4</v>
      </c>
      <c r="B50" s="88" t="s">
        <v>87</v>
      </c>
      <c r="C50" s="89">
        <v>221</v>
      </c>
      <c r="D50" s="100" t="s">
        <v>40</v>
      </c>
      <c r="E50" s="383">
        <f>E51+E52</f>
        <v>10935148774</v>
      </c>
      <c r="F50" s="254">
        <f>SUM(F51:F52)</f>
        <v>17319648541</v>
      </c>
    </row>
    <row r="51" spans="1:6">
      <c r="A51" s="105" t="s">
        <v>15</v>
      </c>
      <c r="B51" s="88" t="s">
        <v>88</v>
      </c>
      <c r="C51" s="89">
        <v>222</v>
      </c>
      <c r="D51" s="85"/>
      <c r="E51" s="375">
        <v>20687040459</v>
      </c>
      <c r="F51" s="269">
        <v>30898273661</v>
      </c>
    </row>
    <row r="52" spans="1:6">
      <c r="A52" s="105" t="s">
        <v>15</v>
      </c>
      <c r="B52" s="88" t="s">
        <v>89</v>
      </c>
      <c r="C52" s="89">
        <v>223</v>
      </c>
      <c r="D52" s="85"/>
      <c r="E52" s="375">
        <v>-9751891685</v>
      </c>
      <c r="F52" s="269">
        <v>-13578625120</v>
      </c>
    </row>
    <row r="53" spans="1:6">
      <c r="A53" s="98" t="s">
        <v>5</v>
      </c>
      <c r="B53" s="88" t="s">
        <v>90</v>
      </c>
      <c r="C53" s="89">
        <v>224</v>
      </c>
      <c r="D53" s="100" t="s">
        <v>41</v>
      </c>
      <c r="E53" s="327"/>
      <c r="F53" s="269"/>
    </row>
    <row r="54" spans="1:6">
      <c r="A54" s="105" t="s">
        <v>15</v>
      </c>
      <c r="B54" s="88" t="s">
        <v>88</v>
      </c>
      <c r="C54" s="89">
        <v>225</v>
      </c>
      <c r="D54" s="85"/>
      <c r="E54" s="327"/>
      <c r="F54" s="269"/>
    </row>
    <row r="55" spans="1:6">
      <c r="A55" s="105" t="s">
        <v>15</v>
      </c>
      <c r="B55" s="88" t="s">
        <v>89</v>
      </c>
      <c r="C55" s="89">
        <v>226</v>
      </c>
      <c r="D55" s="85"/>
      <c r="E55" s="327"/>
      <c r="F55" s="269"/>
    </row>
    <row r="56" spans="1:6">
      <c r="A56" s="98" t="s">
        <v>8</v>
      </c>
      <c r="B56" s="88" t="s">
        <v>91</v>
      </c>
      <c r="C56" s="89">
        <v>227</v>
      </c>
      <c r="D56" s="100" t="s">
        <v>42</v>
      </c>
      <c r="E56" s="327"/>
      <c r="F56" s="269"/>
    </row>
    <row r="57" spans="1:6">
      <c r="A57" s="105" t="s">
        <v>15</v>
      </c>
      <c r="B57" s="88" t="s">
        <v>88</v>
      </c>
      <c r="C57" s="89">
        <v>228</v>
      </c>
      <c r="D57" s="85"/>
      <c r="E57" s="327"/>
      <c r="F57" s="269"/>
    </row>
    <row r="58" spans="1:6">
      <c r="A58" s="105" t="s">
        <v>15</v>
      </c>
      <c r="B58" s="88" t="s">
        <v>89</v>
      </c>
      <c r="C58" s="89">
        <v>229</v>
      </c>
      <c r="D58" s="85"/>
      <c r="E58" s="327"/>
      <c r="F58" s="269"/>
    </row>
    <row r="59" spans="1:6">
      <c r="A59" s="98" t="s">
        <v>9</v>
      </c>
      <c r="B59" s="88" t="s">
        <v>92</v>
      </c>
      <c r="C59" s="89">
        <v>230</v>
      </c>
      <c r="D59" s="100" t="s">
        <v>44</v>
      </c>
      <c r="E59" s="365">
        <v>12991987903</v>
      </c>
      <c r="F59" s="269">
        <v>2061238079</v>
      </c>
    </row>
    <row r="60" spans="1:6">
      <c r="A60" s="105"/>
      <c r="B60" s="106"/>
      <c r="C60" s="107"/>
      <c r="D60" s="85"/>
      <c r="E60" s="327"/>
      <c r="F60" s="269"/>
    </row>
    <row r="61" spans="1:6" s="45" customFormat="1">
      <c r="A61" s="104" t="s">
        <v>7</v>
      </c>
      <c r="B61" s="94" t="s">
        <v>93</v>
      </c>
      <c r="C61" s="95">
        <v>240</v>
      </c>
      <c r="D61" s="100" t="s">
        <v>45</v>
      </c>
      <c r="E61" s="382"/>
      <c r="F61" s="269"/>
    </row>
    <row r="62" spans="1:6">
      <c r="A62" s="105" t="s">
        <v>15</v>
      </c>
      <c r="B62" s="88" t="s">
        <v>88</v>
      </c>
      <c r="C62" s="89">
        <v>241</v>
      </c>
      <c r="D62" s="85"/>
      <c r="E62" s="327"/>
      <c r="F62" s="271"/>
    </row>
    <row r="63" spans="1:6">
      <c r="A63" s="105" t="s">
        <v>15</v>
      </c>
      <c r="B63" s="88" t="s">
        <v>89</v>
      </c>
      <c r="C63" s="89">
        <v>242</v>
      </c>
      <c r="D63" s="85"/>
      <c r="E63" s="327"/>
      <c r="F63" s="269"/>
    </row>
    <row r="64" spans="1:6">
      <c r="A64" s="105"/>
      <c r="B64" s="106"/>
      <c r="C64" s="107"/>
      <c r="D64" s="85"/>
      <c r="E64" s="327"/>
      <c r="F64" s="269"/>
    </row>
    <row r="65" spans="1:6" s="45" customFormat="1" ht="14.25">
      <c r="A65" s="104" t="s">
        <v>12</v>
      </c>
      <c r="B65" s="94" t="s">
        <v>94</v>
      </c>
      <c r="C65" s="95">
        <v>250</v>
      </c>
      <c r="D65" s="100" t="s">
        <v>46</v>
      </c>
      <c r="E65" s="374">
        <f>SUM(E66:E68)</f>
        <v>25360610000</v>
      </c>
      <c r="F65" s="97">
        <f>SUM(F66:F68)</f>
        <v>25917050000</v>
      </c>
    </row>
    <row r="66" spans="1:6">
      <c r="A66" s="98" t="s">
        <v>4</v>
      </c>
      <c r="B66" s="88" t="s">
        <v>95</v>
      </c>
      <c r="C66" s="89">
        <v>251</v>
      </c>
      <c r="D66" s="85"/>
      <c r="E66" s="384"/>
      <c r="F66" s="272"/>
    </row>
    <row r="67" spans="1:6">
      <c r="A67" s="98" t="s">
        <v>5</v>
      </c>
      <c r="B67" s="88" t="s">
        <v>96</v>
      </c>
      <c r="C67" s="89">
        <v>252</v>
      </c>
      <c r="D67" s="85"/>
      <c r="E67" s="384"/>
      <c r="F67" s="272"/>
    </row>
    <row r="68" spans="1:6">
      <c r="A68" s="98" t="s">
        <v>8</v>
      </c>
      <c r="B68" s="88" t="s">
        <v>97</v>
      </c>
      <c r="C68" s="89">
        <v>258</v>
      </c>
      <c r="D68" s="100"/>
      <c r="E68" s="385">
        <v>25360610000</v>
      </c>
      <c r="F68" s="272">
        <v>25917050000</v>
      </c>
    </row>
    <row r="69" spans="1:6">
      <c r="A69" s="98" t="s">
        <v>9</v>
      </c>
      <c r="B69" s="88" t="s">
        <v>98</v>
      </c>
      <c r="C69" s="89">
        <v>259</v>
      </c>
      <c r="D69" s="85"/>
      <c r="E69" s="327"/>
      <c r="F69" s="268"/>
    </row>
    <row r="70" spans="1:6">
      <c r="A70" s="98"/>
      <c r="B70" s="88"/>
      <c r="C70" s="89"/>
      <c r="D70" s="85"/>
      <c r="E70" s="327"/>
      <c r="F70" s="268"/>
    </row>
    <row r="71" spans="1:6">
      <c r="A71" s="104" t="s">
        <v>13</v>
      </c>
      <c r="B71" s="94" t="s">
        <v>99</v>
      </c>
      <c r="C71" s="95">
        <v>260</v>
      </c>
      <c r="D71" s="85"/>
      <c r="E71" s="382"/>
      <c r="F71" s="268"/>
    </row>
    <row r="72" spans="1:6">
      <c r="A72" s="98" t="s">
        <v>4</v>
      </c>
      <c r="B72" s="88" t="s">
        <v>100</v>
      </c>
      <c r="C72" s="89">
        <v>261</v>
      </c>
      <c r="D72" s="100" t="s">
        <v>47</v>
      </c>
      <c r="E72" s="326"/>
      <c r="F72" s="268"/>
    </row>
    <row r="73" spans="1:6">
      <c r="A73" s="98" t="s">
        <v>5</v>
      </c>
      <c r="B73" s="88" t="s">
        <v>101</v>
      </c>
      <c r="C73" s="89">
        <v>262</v>
      </c>
      <c r="D73" s="96" t="s">
        <v>48</v>
      </c>
      <c r="E73" s="326"/>
      <c r="F73" s="268"/>
    </row>
    <row r="74" spans="1:6">
      <c r="A74" s="98" t="s">
        <v>8</v>
      </c>
      <c r="B74" s="88" t="s">
        <v>99</v>
      </c>
      <c r="C74" s="89">
        <v>268</v>
      </c>
      <c r="D74" s="96" t="s">
        <v>49</v>
      </c>
      <c r="E74" s="91"/>
      <c r="F74" s="268"/>
    </row>
    <row r="75" spans="1:6">
      <c r="A75" s="98"/>
      <c r="B75" s="88"/>
      <c r="C75" s="89"/>
      <c r="D75" s="108"/>
      <c r="E75" s="91"/>
      <c r="F75" s="270"/>
    </row>
    <row r="76" spans="1:6">
      <c r="A76" s="498" t="s">
        <v>102</v>
      </c>
      <c r="B76" s="499"/>
      <c r="C76" s="109">
        <v>270</v>
      </c>
      <c r="D76" s="110"/>
      <c r="E76" s="111">
        <f>E41+E13</f>
        <v>107776942341</v>
      </c>
      <c r="F76" s="111">
        <f>F41+F13</f>
        <v>106450673320</v>
      </c>
    </row>
    <row r="77" spans="1:6">
      <c r="A77" s="112"/>
      <c r="B77" s="112"/>
      <c r="C77" s="113"/>
      <c r="D77" s="113"/>
      <c r="E77" s="325"/>
      <c r="F77" s="36"/>
    </row>
    <row r="78" spans="1:6" ht="29.25">
      <c r="A78" s="494" t="s">
        <v>103</v>
      </c>
      <c r="B78" s="495"/>
      <c r="C78" s="71" t="s">
        <v>57</v>
      </c>
      <c r="D78" s="72" t="s">
        <v>58</v>
      </c>
      <c r="E78" s="73" t="s">
        <v>550</v>
      </c>
      <c r="F78" s="73" t="s">
        <v>520</v>
      </c>
    </row>
    <row r="79" spans="1:6">
      <c r="A79" s="494">
        <v>1</v>
      </c>
      <c r="B79" s="495"/>
      <c r="C79" s="74">
        <v>2</v>
      </c>
      <c r="D79" s="75">
        <v>3</v>
      </c>
      <c r="E79" s="76"/>
      <c r="F79" s="76">
        <v>5</v>
      </c>
    </row>
    <row r="80" spans="1:6">
      <c r="A80" s="114"/>
      <c r="B80" s="78"/>
      <c r="C80" s="79"/>
      <c r="D80" s="115"/>
      <c r="E80" s="116"/>
      <c r="F80" s="267"/>
    </row>
    <row r="81" spans="1:6">
      <c r="A81" s="82" t="s">
        <v>2</v>
      </c>
      <c r="B81" s="117" t="s">
        <v>104</v>
      </c>
      <c r="C81" s="118">
        <v>300</v>
      </c>
      <c r="D81" s="119"/>
      <c r="E81" s="381">
        <f>E83+E95</f>
        <v>36380889653</v>
      </c>
      <c r="F81" s="86">
        <f>F83+F95</f>
        <v>36176588078</v>
      </c>
    </row>
    <row r="82" spans="1:6">
      <c r="A82" s="98"/>
      <c r="B82" s="120"/>
      <c r="C82" s="121"/>
      <c r="D82" s="108"/>
      <c r="E82" s="103"/>
      <c r="F82" s="268"/>
    </row>
    <row r="83" spans="1:6">
      <c r="A83" s="93" t="s">
        <v>3</v>
      </c>
      <c r="B83" s="94" t="s">
        <v>105</v>
      </c>
      <c r="C83" s="95">
        <v>310</v>
      </c>
      <c r="D83" s="122"/>
      <c r="E83" s="374">
        <f>SUM(E84:E94)</f>
        <v>36380889653</v>
      </c>
      <c r="F83" s="97">
        <f>SUM(F84:F94)</f>
        <v>32378261917</v>
      </c>
    </row>
    <row r="84" spans="1:6">
      <c r="A84" s="98" t="s">
        <v>4</v>
      </c>
      <c r="B84" s="88" t="s">
        <v>106</v>
      </c>
      <c r="C84" s="89">
        <v>311</v>
      </c>
      <c r="D84" s="96" t="s">
        <v>43</v>
      </c>
      <c r="E84" s="387">
        <v>3270000000</v>
      </c>
      <c r="F84" s="269">
        <v>2618897568</v>
      </c>
    </row>
    <row r="85" spans="1:6">
      <c r="A85" s="99" t="s">
        <v>5</v>
      </c>
      <c r="B85" s="88" t="s">
        <v>107</v>
      </c>
      <c r="C85" s="89">
        <v>312</v>
      </c>
      <c r="D85" s="85"/>
      <c r="E85" s="387">
        <v>15835187298</v>
      </c>
      <c r="F85" s="269">
        <v>11883818837</v>
      </c>
    </row>
    <row r="86" spans="1:6">
      <c r="A86" s="99" t="s">
        <v>8</v>
      </c>
      <c r="B86" s="88" t="s">
        <v>108</v>
      </c>
      <c r="C86" s="89">
        <v>313</v>
      </c>
      <c r="D86" s="85"/>
      <c r="E86" s="387">
        <v>583287640</v>
      </c>
      <c r="F86" s="269">
        <v>2235803920</v>
      </c>
    </row>
    <row r="87" spans="1:6">
      <c r="A87" s="98" t="s">
        <v>9</v>
      </c>
      <c r="B87" s="88" t="s">
        <v>109</v>
      </c>
      <c r="C87" s="89">
        <v>314</v>
      </c>
      <c r="D87" s="96" t="s">
        <v>50</v>
      </c>
      <c r="E87" s="387">
        <v>709893899</v>
      </c>
      <c r="F87" s="269">
        <v>725742435</v>
      </c>
    </row>
    <row r="88" spans="1:6">
      <c r="A88" s="99" t="s">
        <v>10</v>
      </c>
      <c r="B88" s="88" t="s">
        <v>110</v>
      </c>
      <c r="C88" s="89">
        <v>315</v>
      </c>
      <c r="D88" s="85"/>
      <c r="E88" s="387">
        <v>2013793505</v>
      </c>
      <c r="F88" s="269">
        <v>1533542685</v>
      </c>
    </row>
    <row r="89" spans="1:6">
      <c r="A89" s="98" t="s">
        <v>11</v>
      </c>
      <c r="B89" s="88" t="s">
        <v>111</v>
      </c>
      <c r="C89" s="89">
        <v>316</v>
      </c>
      <c r="D89" s="96" t="s">
        <v>51</v>
      </c>
      <c r="E89" s="387">
        <v>61678531</v>
      </c>
      <c r="F89" s="269">
        <v>65280815</v>
      </c>
    </row>
    <row r="90" spans="1:6">
      <c r="A90" s="98" t="s">
        <v>16</v>
      </c>
      <c r="B90" s="88" t="s">
        <v>112</v>
      </c>
      <c r="C90" s="89">
        <v>317</v>
      </c>
      <c r="D90" s="96" t="s">
        <v>52</v>
      </c>
      <c r="E90" s="387"/>
      <c r="F90" s="269"/>
    </row>
    <row r="91" spans="1:6">
      <c r="A91" s="98" t="s">
        <v>17</v>
      </c>
      <c r="B91" s="88" t="s">
        <v>113</v>
      </c>
      <c r="C91" s="89">
        <v>318</v>
      </c>
      <c r="D91" s="96" t="s">
        <v>370</v>
      </c>
      <c r="E91" s="387">
        <v>0</v>
      </c>
      <c r="F91" s="269"/>
    </row>
    <row r="92" spans="1:6">
      <c r="A92" s="98" t="s">
        <v>18</v>
      </c>
      <c r="B92" s="88" t="s">
        <v>114</v>
      </c>
      <c r="C92" s="89">
        <v>319</v>
      </c>
      <c r="D92" s="96" t="s">
        <v>371</v>
      </c>
      <c r="E92" s="387">
        <v>13415542799</v>
      </c>
      <c r="F92" s="269">
        <v>12670196676</v>
      </c>
    </row>
    <row r="93" spans="1:6">
      <c r="A93" s="101" t="s">
        <v>19</v>
      </c>
      <c r="B93" s="88" t="s">
        <v>115</v>
      </c>
      <c r="C93" s="89">
        <v>320</v>
      </c>
      <c r="D93" s="96" t="s">
        <v>372</v>
      </c>
      <c r="E93" s="387">
        <v>0</v>
      </c>
      <c r="F93" s="269"/>
    </row>
    <row r="94" spans="1:6">
      <c r="A94" s="98">
        <v>11</v>
      </c>
      <c r="B94" s="88" t="s">
        <v>504</v>
      </c>
      <c r="C94" s="89">
        <v>323</v>
      </c>
      <c r="D94" s="85"/>
      <c r="E94" s="387">
        <v>491505981</v>
      </c>
      <c r="F94" s="269">
        <v>644978981</v>
      </c>
    </row>
    <row r="95" spans="1:6">
      <c r="A95" s="104" t="s">
        <v>6</v>
      </c>
      <c r="B95" s="94" t="s">
        <v>116</v>
      </c>
      <c r="C95" s="95">
        <v>330</v>
      </c>
      <c r="D95" s="85"/>
      <c r="E95" s="374"/>
      <c r="F95" s="97">
        <f>SUM(F96:F102)</f>
        <v>3798326161</v>
      </c>
    </row>
    <row r="96" spans="1:6">
      <c r="A96" s="98" t="s">
        <v>4</v>
      </c>
      <c r="B96" s="88" t="s">
        <v>117</v>
      </c>
      <c r="C96" s="89">
        <v>331</v>
      </c>
      <c r="D96" s="85"/>
      <c r="E96" s="103"/>
      <c r="F96" s="269" t="s">
        <v>513</v>
      </c>
    </row>
    <row r="97" spans="1:6">
      <c r="A97" s="99" t="s">
        <v>5</v>
      </c>
      <c r="B97" s="88" t="s">
        <v>118</v>
      </c>
      <c r="C97" s="89">
        <v>332</v>
      </c>
      <c r="D97" s="96" t="s">
        <v>373</v>
      </c>
      <c r="E97" s="103"/>
      <c r="F97" s="269"/>
    </row>
    <row r="98" spans="1:6">
      <c r="A98" s="98" t="s">
        <v>8</v>
      </c>
      <c r="B98" s="88" t="s">
        <v>119</v>
      </c>
      <c r="C98" s="89">
        <v>333</v>
      </c>
      <c r="D98" s="96" t="s">
        <v>374</v>
      </c>
      <c r="E98" s="103"/>
      <c r="F98" s="269"/>
    </row>
    <row r="99" spans="1:6">
      <c r="A99" s="99" t="s">
        <v>9</v>
      </c>
      <c r="B99" s="88" t="s">
        <v>120</v>
      </c>
      <c r="C99" s="89">
        <v>334</v>
      </c>
      <c r="D99" s="96" t="s">
        <v>375</v>
      </c>
      <c r="E99" s="388"/>
      <c r="F99" s="269">
        <v>3650000000</v>
      </c>
    </row>
    <row r="100" spans="1:6">
      <c r="A100" s="99" t="s">
        <v>10</v>
      </c>
      <c r="B100" s="88" t="s">
        <v>121</v>
      </c>
      <c r="C100" s="89">
        <v>335</v>
      </c>
      <c r="D100" s="96" t="s">
        <v>376</v>
      </c>
      <c r="E100" s="388"/>
      <c r="F100" s="269"/>
    </row>
    <row r="101" spans="1:6">
      <c r="A101" s="87" t="s">
        <v>11</v>
      </c>
      <c r="B101" s="88" t="s">
        <v>122</v>
      </c>
      <c r="C101" s="89">
        <v>336</v>
      </c>
      <c r="D101" s="96" t="s">
        <v>401</v>
      </c>
      <c r="E101" s="264"/>
      <c r="F101" s="269">
        <v>148326161</v>
      </c>
    </row>
    <row r="102" spans="1:6">
      <c r="A102" s="87" t="s">
        <v>16</v>
      </c>
      <c r="B102" s="88" t="s">
        <v>123</v>
      </c>
      <c r="C102" s="89">
        <v>337</v>
      </c>
      <c r="D102" s="96" t="s">
        <v>402</v>
      </c>
      <c r="E102" s="103"/>
      <c r="F102" s="269"/>
    </row>
    <row r="103" spans="1:6">
      <c r="A103" s="99" t="s">
        <v>17</v>
      </c>
      <c r="B103" s="88" t="s">
        <v>530</v>
      </c>
      <c r="C103" s="89"/>
      <c r="D103" s="85"/>
      <c r="E103" s="103"/>
      <c r="F103" s="269"/>
    </row>
    <row r="104" spans="1:6">
      <c r="A104" s="99" t="s">
        <v>18</v>
      </c>
      <c r="B104" s="88" t="s">
        <v>531</v>
      </c>
      <c r="C104" s="89"/>
      <c r="D104" s="85"/>
      <c r="E104" s="103"/>
      <c r="F104" s="269"/>
    </row>
    <row r="105" spans="1:6">
      <c r="A105" s="82" t="s">
        <v>14</v>
      </c>
      <c r="B105" s="117" t="s">
        <v>124</v>
      </c>
      <c r="C105" s="118">
        <v>400</v>
      </c>
      <c r="D105" s="85"/>
      <c r="E105" s="381">
        <f>E107</f>
        <v>71396052688</v>
      </c>
      <c r="F105" s="86">
        <f>F107</f>
        <v>70274085242</v>
      </c>
    </row>
    <row r="106" spans="1:6">
      <c r="A106" s="123"/>
      <c r="B106" s="120"/>
      <c r="C106" s="121"/>
      <c r="D106" s="85"/>
      <c r="E106" s="389"/>
      <c r="F106" s="268"/>
    </row>
    <row r="107" spans="1:6">
      <c r="A107" s="93" t="s">
        <v>3</v>
      </c>
      <c r="B107" s="94" t="s">
        <v>125</v>
      </c>
      <c r="C107" s="95">
        <v>410</v>
      </c>
      <c r="D107" s="100" t="s">
        <v>402</v>
      </c>
      <c r="E107" s="97">
        <f>SUM(E108:E118)</f>
        <v>71396052688</v>
      </c>
      <c r="F107" s="97">
        <f>SUM(F108:F117)</f>
        <v>70274085242</v>
      </c>
    </row>
    <row r="108" spans="1:6">
      <c r="A108" s="98" t="s">
        <v>4</v>
      </c>
      <c r="B108" s="88" t="s">
        <v>126</v>
      </c>
      <c r="C108" s="89">
        <v>411</v>
      </c>
      <c r="D108" s="85"/>
      <c r="E108" s="269">
        <v>54998110000</v>
      </c>
      <c r="F108" s="269">
        <v>54998110000</v>
      </c>
    </row>
    <row r="109" spans="1:6">
      <c r="A109" s="99" t="s">
        <v>5</v>
      </c>
      <c r="B109" s="88" t="s">
        <v>127</v>
      </c>
      <c r="C109" s="89">
        <v>412</v>
      </c>
      <c r="D109" s="85"/>
      <c r="E109" s="269">
        <v>8335000000</v>
      </c>
      <c r="F109" s="269">
        <v>8335000000</v>
      </c>
    </row>
    <row r="110" spans="1:6">
      <c r="A110" s="99" t="s">
        <v>8</v>
      </c>
      <c r="B110" s="88" t="s">
        <v>128</v>
      </c>
      <c r="C110" s="89">
        <v>413</v>
      </c>
      <c r="D110" s="85"/>
      <c r="E110" s="91"/>
      <c r="F110" s="269"/>
    </row>
    <row r="111" spans="1:6">
      <c r="A111" s="98" t="s">
        <v>9</v>
      </c>
      <c r="B111" s="88" t="s">
        <v>129</v>
      </c>
      <c r="C111" s="89">
        <v>414</v>
      </c>
      <c r="D111" s="85"/>
      <c r="E111" s="91"/>
      <c r="F111" s="269"/>
    </row>
    <row r="112" spans="1:6">
      <c r="A112" s="99" t="s">
        <v>10</v>
      </c>
      <c r="B112" s="88" t="s">
        <v>130</v>
      </c>
      <c r="C112" s="89">
        <v>415</v>
      </c>
      <c r="D112" s="85"/>
      <c r="E112" s="91"/>
      <c r="F112" s="269"/>
    </row>
    <row r="113" spans="1:6">
      <c r="A113" s="98" t="s">
        <v>11</v>
      </c>
      <c r="B113" s="88" t="s">
        <v>131</v>
      </c>
      <c r="C113" s="89">
        <v>416</v>
      </c>
      <c r="D113" s="85"/>
      <c r="E113" s="91"/>
      <c r="F113" s="269"/>
    </row>
    <row r="114" spans="1:6">
      <c r="A114" s="98" t="s">
        <v>16</v>
      </c>
      <c r="B114" s="88" t="s">
        <v>132</v>
      </c>
      <c r="C114" s="89">
        <v>417</v>
      </c>
      <c r="D114" s="85"/>
      <c r="E114" s="269">
        <v>5420574380</v>
      </c>
      <c r="F114" s="269">
        <v>5420574380</v>
      </c>
    </row>
    <row r="115" spans="1:6">
      <c r="A115" s="98" t="s">
        <v>17</v>
      </c>
      <c r="B115" s="88" t="s">
        <v>133</v>
      </c>
      <c r="C115" s="89">
        <v>418</v>
      </c>
      <c r="D115" s="85"/>
      <c r="E115" s="269">
        <v>1344159729</v>
      </c>
      <c r="F115" s="269">
        <v>1344159729</v>
      </c>
    </row>
    <row r="116" spans="1:6">
      <c r="A116" s="98" t="s">
        <v>18</v>
      </c>
      <c r="B116" s="88" t="s">
        <v>134</v>
      </c>
      <c r="C116" s="89">
        <v>419</v>
      </c>
      <c r="D116" s="85"/>
      <c r="E116" s="269">
        <v>36662255</v>
      </c>
      <c r="F116" s="269">
        <v>36662255</v>
      </c>
    </row>
    <row r="117" spans="1:6">
      <c r="A117" s="101" t="s">
        <v>19</v>
      </c>
      <c r="B117" s="88" t="s">
        <v>135</v>
      </c>
      <c r="C117" s="89">
        <v>420</v>
      </c>
      <c r="D117" s="85"/>
      <c r="E117" s="91">
        <v>1261546324</v>
      </c>
      <c r="F117" s="269">
        <v>139578878</v>
      </c>
    </row>
    <row r="118" spans="1:6">
      <c r="A118" s="101" t="s">
        <v>20</v>
      </c>
      <c r="B118" s="88" t="s">
        <v>136</v>
      </c>
      <c r="C118" s="89">
        <v>421</v>
      </c>
      <c r="D118" s="85"/>
      <c r="E118" s="91"/>
      <c r="F118" s="269"/>
    </row>
    <row r="119" spans="1:6">
      <c r="A119" s="98" t="s">
        <v>21</v>
      </c>
      <c r="B119" s="88" t="s">
        <v>532</v>
      </c>
      <c r="C119" s="89"/>
      <c r="D119" s="85"/>
      <c r="E119" s="91"/>
      <c r="F119" s="269"/>
    </row>
    <row r="120" spans="1:6">
      <c r="A120" s="104" t="s">
        <v>6</v>
      </c>
      <c r="B120" s="94" t="s">
        <v>137</v>
      </c>
      <c r="C120" s="95">
        <v>430</v>
      </c>
      <c r="D120" s="85"/>
      <c r="E120" s="97"/>
      <c r="F120" s="269"/>
    </row>
    <row r="121" spans="1:6">
      <c r="A121" s="99">
        <v>1</v>
      </c>
      <c r="B121" s="88" t="s">
        <v>138</v>
      </c>
      <c r="C121" s="89">
        <v>432</v>
      </c>
      <c r="D121" s="96" t="s">
        <v>376</v>
      </c>
      <c r="E121" s="91"/>
      <c r="F121" s="269"/>
    </row>
    <row r="122" spans="1:6">
      <c r="A122" s="99">
        <v>2</v>
      </c>
      <c r="B122" s="88" t="s">
        <v>139</v>
      </c>
      <c r="C122" s="89">
        <v>433</v>
      </c>
      <c r="D122" s="85"/>
      <c r="E122" s="91"/>
      <c r="F122" s="269"/>
    </row>
    <row r="123" spans="1:6">
      <c r="A123" s="82" t="s">
        <v>533</v>
      </c>
      <c r="B123" s="117" t="s">
        <v>534</v>
      </c>
      <c r="C123" s="118">
        <v>439</v>
      </c>
      <c r="D123" s="85"/>
      <c r="E123" s="86"/>
      <c r="F123" s="86"/>
    </row>
    <row r="124" spans="1:6">
      <c r="A124" s="99"/>
      <c r="B124" s="88"/>
      <c r="C124" s="89"/>
      <c r="D124" s="108"/>
      <c r="E124" s="91"/>
      <c r="F124" s="268"/>
    </row>
    <row r="125" spans="1:6" ht="17.25" customHeight="1">
      <c r="A125" s="500" t="s">
        <v>140</v>
      </c>
      <c r="B125" s="501"/>
      <c r="C125" s="109">
        <v>440</v>
      </c>
      <c r="D125" s="110"/>
      <c r="E125" s="111">
        <f>E105+E81</f>
        <v>107776942341</v>
      </c>
      <c r="F125" s="111">
        <f>F105+F81</f>
        <v>106450673320</v>
      </c>
    </row>
    <row r="126" spans="1:6">
      <c r="E126" s="124"/>
      <c r="F126" s="124"/>
    </row>
    <row r="127" spans="1:6">
      <c r="A127" s="503" t="s">
        <v>141</v>
      </c>
      <c r="B127" s="503"/>
      <c r="C127" s="503"/>
      <c r="D127" s="503"/>
      <c r="E127" s="503"/>
      <c r="F127" s="503"/>
    </row>
    <row r="128" spans="1:6">
      <c r="E128" s="125"/>
      <c r="F128" s="125"/>
    </row>
    <row r="129" spans="1:6" ht="29.25">
      <c r="A129" s="494" t="s">
        <v>142</v>
      </c>
      <c r="B129" s="502"/>
      <c r="C129" s="495"/>
      <c r="D129" s="72" t="s">
        <v>58</v>
      </c>
      <c r="E129" s="73">
        <f>E76-E125</f>
        <v>0</v>
      </c>
      <c r="F129" s="73"/>
    </row>
    <row r="130" spans="1:6">
      <c r="A130" s="77"/>
      <c r="B130" s="126"/>
      <c r="C130" s="127"/>
      <c r="D130" s="115"/>
      <c r="E130" s="81"/>
      <c r="F130" s="81"/>
    </row>
    <row r="131" spans="1:6">
      <c r="A131" s="128" t="s">
        <v>4</v>
      </c>
      <c r="B131" s="36" t="s">
        <v>143</v>
      </c>
      <c r="C131" s="102"/>
      <c r="D131" s="96" t="s">
        <v>52</v>
      </c>
      <c r="E131" s="129"/>
      <c r="F131" s="129"/>
    </row>
    <row r="132" spans="1:6">
      <c r="A132" s="128" t="s">
        <v>5</v>
      </c>
      <c r="B132" s="36" t="s">
        <v>144</v>
      </c>
      <c r="C132" s="102"/>
      <c r="D132" s="108"/>
      <c r="E132" s="129"/>
      <c r="F132" s="129"/>
    </row>
    <row r="133" spans="1:6">
      <c r="A133" s="128" t="s">
        <v>8</v>
      </c>
      <c r="B133" s="36" t="s">
        <v>145</v>
      </c>
      <c r="C133" s="102"/>
      <c r="D133" s="108"/>
      <c r="E133" s="129"/>
      <c r="F133" s="129"/>
    </row>
    <row r="134" spans="1:6">
      <c r="A134" s="128" t="s">
        <v>9</v>
      </c>
      <c r="B134" s="36" t="s">
        <v>146</v>
      </c>
      <c r="C134" s="102"/>
      <c r="D134" s="108"/>
      <c r="E134" s="129"/>
      <c r="F134" s="129"/>
    </row>
    <row r="135" spans="1:6">
      <c r="A135" s="128" t="s">
        <v>10</v>
      </c>
      <c r="B135" s="36" t="s">
        <v>147</v>
      </c>
      <c r="C135" s="102"/>
      <c r="D135" s="108"/>
      <c r="E135" s="129"/>
      <c r="F135" s="129"/>
    </row>
    <row r="136" spans="1:6">
      <c r="A136" s="128" t="s">
        <v>11</v>
      </c>
      <c r="B136" s="36" t="s">
        <v>148</v>
      </c>
      <c r="C136" s="102"/>
      <c r="D136" s="108"/>
      <c r="E136" s="129"/>
      <c r="F136" s="129"/>
    </row>
    <row r="137" spans="1:6">
      <c r="A137" s="130"/>
      <c r="B137" s="112"/>
      <c r="C137" s="113"/>
      <c r="D137" s="131"/>
      <c r="E137" s="132"/>
      <c r="F137" s="132"/>
    </row>
    <row r="139" spans="1:6" ht="15.75">
      <c r="B139" s="258" t="s">
        <v>500</v>
      </c>
      <c r="C139" s="497" t="s">
        <v>501</v>
      </c>
      <c r="D139" s="497"/>
      <c r="E139" s="261"/>
      <c r="F139" s="261" t="s">
        <v>502</v>
      </c>
    </row>
  </sheetData>
  <mergeCells count="13">
    <mergeCell ref="C139:D139"/>
    <mergeCell ref="A11:B11"/>
    <mergeCell ref="A76:B76"/>
    <mergeCell ref="A125:B125"/>
    <mergeCell ref="A78:B78"/>
    <mergeCell ref="A129:C129"/>
    <mergeCell ref="A79:B79"/>
    <mergeCell ref="A127:F127"/>
    <mergeCell ref="C2:F3"/>
    <mergeCell ref="A5:F5"/>
    <mergeCell ref="A7:F7"/>
    <mergeCell ref="A10:B10"/>
    <mergeCell ref="A6:F6"/>
  </mergeCells>
  <phoneticPr fontId="46" type="noConversion"/>
  <pageMargins left="0.54" right="0.21" top="0.63" bottom="0.24" header="0.63" footer="0.17"/>
  <pageSetup paperSize="9" orientation="portrait" horizontalDpi="800"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H57"/>
  <sheetViews>
    <sheetView workbookViewId="0">
      <pane xSplit="4" ySplit="8" topLeftCell="E9" activePane="bottomRight" state="frozen"/>
      <selection pane="topRight" activeCell="E1" sqref="E1"/>
      <selection pane="bottomLeft" activeCell="A9" sqref="A9"/>
      <selection pane="bottomRight" activeCell="B18" sqref="B18"/>
    </sheetView>
  </sheetViews>
  <sheetFormatPr defaultRowHeight="15"/>
  <cols>
    <col min="1" max="1" width="4.7109375" style="5" customWidth="1"/>
    <col min="2" max="2" width="54.42578125" style="5" customWidth="1"/>
    <col min="3" max="3" width="6" style="5" customWidth="1"/>
    <col min="4" max="4" width="2.5703125" style="5" hidden="1" customWidth="1"/>
    <col min="5" max="5" width="19" style="5" customWidth="1"/>
    <col min="6" max="7" width="18.7109375" style="472" customWidth="1"/>
    <col min="8" max="8" width="21.28515625" style="472" customWidth="1"/>
    <col min="9" max="16384" width="9.140625" style="5"/>
  </cols>
  <sheetData>
    <row r="1" spans="1:8">
      <c r="A1" s="62" t="s">
        <v>498</v>
      </c>
      <c r="B1" s="1"/>
      <c r="C1" s="507" t="s">
        <v>169</v>
      </c>
      <c r="D1" s="507"/>
      <c r="E1" s="507"/>
      <c r="F1" s="507"/>
      <c r="G1" s="507"/>
      <c r="H1" s="507"/>
    </row>
    <row r="2" spans="1:8" ht="18" customHeight="1">
      <c r="A2" s="65" t="s">
        <v>499</v>
      </c>
      <c r="B2" s="3"/>
      <c r="C2" s="506" t="s">
        <v>54</v>
      </c>
      <c r="D2" s="506"/>
      <c r="E2" s="506"/>
      <c r="F2" s="506"/>
      <c r="G2" s="506"/>
      <c r="H2" s="506"/>
    </row>
    <row r="3" spans="1:8">
      <c r="A3" s="2"/>
      <c r="B3" s="3"/>
      <c r="C3" s="506"/>
      <c r="D3" s="506"/>
      <c r="E3" s="506"/>
      <c r="F3" s="506"/>
      <c r="G3" s="506"/>
      <c r="H3" s="506"/>
    </row>
    <row r="4" spans="1:8">
      <c r="A4" s="505" t="s">
        <v>170</v>
      </c>
      <c r="B4" s="505"/>
      <c r="C4" s="505"/>
      <c r="D4" s="505"/>
      <c r="E4" s="505"/>
      <c r="F4" s="505"/>
      <c r="G4" s="505"/>
      <c r="H4" s="505"/>
    </row>
    <row r="5" spans="1:8" s="9" customFormat="1">
      <c r="A5" s="512" t="s">
        <v>196</v>
      </c>
      <c r="B5" s="512"/>
      <c r="C5" s="512"/>
      <c r="D5" s="512"/>
      <c r="E5" s="512"/>
      <c r="F5" s="512"/>
      <c r="G5" s="512"/>
      <c r="H5" s="512"/>
    </row>
    <row r="6" spans="1:8">
      <c r="A6" s="511" t="s">
        <v>548</v>
      </c>
      <c r="B6" s="511"/>
      <c r="C6" s="511"/>
      <c r="D6" s="511"/>
      <c r="E6" s="511"/>
      <c r="F6" s="511"/>
      <c r="G6" s="511"/>
      <c r="H6" s="511"/>
    </row>
    <row r="8" spans="1:8" s="4" customFormat="1" ht="26.25" customHeight="1">
      <c r="A8" s="509" t="s">
        <v>142</v>
      </c>
      <c r="B8" s="510"/>
      <c r="C8" s="316" t="s">
        <v>57</v>
      </c>
      <c r="D8" s="316" t="s">
        <v>58</v>
      </c>
      <c r="E8" s="317" t="s">
        <v>565</v>
      </c>
      <c r="F8" s="474" t="s">
        <v>554</v>
      </c>
      <c r="G8" s="436" t="s">
        <v>546</v>
      </c>
      <c r="H8" s="436" t="s">
        <v>547</v>
      </c>
    </row>
    <row r="9" spans="1:8" s="4" customFormat="1" ht="14.25" customHeight="1">
      <c r="A9" s="508">
        <v>1</v>
      </c>
      <c r="B9" s="508"/>
      <c r="C9" s="318">
        <v>2</v>
      </c>
      <c r="D9" s="318">
        <v>3</v>
      </c>
      <c r="E9" s="318"/>
      <c r="F9" s="475"/>
      <c r="G9" s="475"/>
      <c r="H9" s="475"/>
    </row>
    <row r="10" spans="1:8" ht="14.25" hidden="1" customHeight="1">
      <c r="A10" s="277"/>
      <c r="B10" s="277"/>
      <c r="C10" s="281"/>
      <c r="D10" s="281"/>
      <c r="E10" s="281"/>
      <c r="F10" s="476"/>
      <c r="G10" s="476"/>
      <c r="H10" s="476"/>
    </row>
    <row r="11" spans="1:8" s="4" customFormat="1" ht="14.25" customHeight="1">
      <c r="A11" s="273" t="s">
        <v>171</v>
      </c>
      <c r="B11" s="273"/>
      <c r="C11" s="276"/>
      <c r="D11" s="276"/>
      <c r="E11" s="276"/>
      <c r="F11" s="477"/>
      <c r="G11" s="477"/>
      <c r="H11" s="477"/>
    </row>
    <row r="12" spans="1:8" s="4" customFormat="1" ht="14.25" customHeight="1">
      <c r="A12" s="273" t="s">
        <v>197</v>
      </c>
      <c r="B12" s="273"/>
      <c r="C12" s="274">
        <v>1</v>
      </c>
      <c r="D12" s="274"/>
      <c r="E12" s="275">
        <v>56917708</v>
      </c>
      <c r="F12" s="478">
        <v>2049960296</v>
      </c>
      <c r="G12" s="478">
        <v>2116459309</v>
      </c>
      <c r="H12" s="478">
        <v>642569663</v>
      </c>
    </row>
    <row r="13" spans="1:8" s="4" customFormat="1" ht="14.25" customHeight="1">
      <c r="A13" s="273" t="s">
        <v>198</v>
      </c>
      <c r="B13" s="273"/>
      <c r="C13" s="276"/>
      <c r="D13" s="276"/>
      <c r="E13" s="275"/>
      <c r="F13" s="477"/>
      <c r="G13" s="478"/>
      <c r="H13" s="478"/>
    </row>
    <row r="14" spans="1:8" ht="14.25" customHeight="1">
      <c r="A14" s="319" t="s">
        <v>15</v>
      </c>
      <c r="B14" s="277" t="s">
        <v>199</v>
      </c>
      <c r="C14" s="278">
        <v>2</v>
      </c>
      <c r="D14" s="278"/>
      <c r="E14" s="401">
        <v>185766093</v>
      </c>
      <c r="F14" s="479">
        <v>-146109745</v>
      </c>
      <c r="G14" s="479">
        <v>1135106866</v>
      </c>
      <c r="H14" s="480">
        <v>1732929310</v>
      </c>
    </row>
    <row r="15" spans="1:8" ht="14.25" customHeight="1">
      <c r="A15" s="319" t="s">
        <v>15</v>
      </c>
      <c r="B15" s="277" t="s">
        <v>200</v>
      </c>
      <c r="C15" s="278">
        <v>3</v>
      </c>
      <c r="D15" s="278"/>
      <c r="E15" s="279">
        <v>0</v>
      </c>
      <c r="F15" s="479">
        <v>1815559945</v>
      </c>
      <c r="G15" s="479">
        <v>1750625600</v>
      </c>
      <c r="H15" s="480">
        <v>1815559945</v>
      </c>
    </row>
    <row r="16" spans="1:8" ht="14.25" customHeight="1">
      <c r="A16" s="319" t="s">
        <v>15</v>
      </c>
      <c r="B16" s="277" t="s">
        <v>201</v>
      </c>
      <c r="C16" s="278">
        <v>4</v>
      </c>
      <c r="D16" s="278"/>
      <c r="E16" s="279"/>
      <c r="F16" s="479">
        <v>-21797</v>
      </c>
      <c r="G16" s="479">
        <v>0</v>
      </c>
      <c r="H16" s="480">
        <v>28220</v>
      </c>
    </row>
    <row r="17" spans="1:8" ht="14.25" customHeight="1">
      <c r="A17" s="319" t="s">
        <v>15</v>
      </c>
      <c r="B17" s="277" t="s">
        <v>202</v>
      </c>
      <c r="C17" s="278">
        <v>5</v>
      </c>
      <c r="D17" s="278"/>
      <c r="E17" s="283">
        <v>-1557467506</v>
      </c>
      <c r="F17" s="479"/>
      <c r="G17" s="479">
        <v>-1580705431</v>
      </c>
      <c r="H17" s="480">
        <v>-3106114326</v>
      </c>
    </row>
    <row r="18" spans="1:8" ht="14.25" customHeight="1">
      <c r="A18" s="319" t="s">
        <v>15</v>
      </c>
      <c r="B18" s="277" t="s">
        <v>203</v>
      </c>
      <c r="C18" s="278">
        <v>6</v>
      </c>
      <c r="D18" s="278"/>
      <c r="E18" s="279">
        <v>2520000</v>
      </c>
      <c r="F18" s="479">
        <v>225783862</v>
      </c>
      <c r="G18" s="479">
        <v>66049112</v>
      </c>
      <c r="H18" s="480">
        <v>1634591265</v>
      </c>
    </row>
    <row r="19" spans="1:8" ht="14.25" customHeight="1">
      <c r="A19" s="320" t="s">
        <v>15</v>
      </c>
      <c r="B19" s="277" t="s">
        <v>481</v>
      </c>
      <c r="C19" s="278">
        <v>7</v>
      </c>
      <c r="D19" s="278"/>
      <c r="E19" s="279"/>
      <c r="F19" s="479"/>
      <c r="G19" s="478"/>
      <c r="H19" s="478"/>
    </row>
    <row r="20" spans="1:8" s="4" customFormat="1" ht="14.25" customHeight="1">
      <c r="A20" s="273" t="s">
        <v>204</v>
      </c>
      <c r="B20" s="273"/>
      <c r="C20" s="274">
        <v>8</v>
      </c>
      <c r="D20" s="274"/>
      <c r="E20" s="280">
        <f>SUM(E12:E19)</f>
        <v>-1312263705</v>
      </c>
      <c r="F20" s="481">
        <f>SUM(F12:F19)</f>
        <v>3945172561</v>
      </c>
      <c r="G20" s="481">
        <f>SUM(G12:G19)</f>
        <v>3487535456</v>
      </c>
      <c r="H20" s="478">
        <f>SUM(H12:H19)</f>
        <v>2719564077</v>
      </c>
    </row>
    <row r="21" spans="1:8" ht="14.25" customHeight="1">
      <c r="A21" s="319" t="s">
        <v>15</v>
      </c>
      <c r="B21" s="277" t="s">
        <v>205</v>
      </c>
      <c r="C21" s="278">
        <v>9</v>
      </c>
      <c r="D21" s="278"/>
      <c r="E21" s="279">
        <v>-2406957741</v>
      </c>
      <c r="F21" s="479">
        <v>-485769834</v>
      </c>
      <c r="G21" s="480">
        <v>-7401494594</v>
      </c>
      <c r="H21" s="480">
        <v>7412282259</v>
      </c>
    </row>
    <row r="22" spans="1:8" ht="14.25" customHeight="1">
      <c r="A22" s="319" t="s">
        <v>15</v>
      </c>
      <c r="B22" s="277" t="s">
        <v>206</v>
      </c>
      <c r="C22" s="281">
        <v>10</v>
      </c>
      <c r="D22" s="281"/>
      <c r="E22" s="279">
        <v>2241362876</v>
      </c>
      <c r="F22" s="476">
        <v>-1596403907</v>
      </c>
      <c r="G22" s="480">
        <v>7979158710</v>
      </c>
      <c r="H22" s="480">
        <v>16940560251</v>
      </c>
    </row>
    <row r="23" spans="1:8" ht="14.25" customHeight="1">
      <c r="A23" s="319" t="s">
        <v>15</v>
      </c>
      <c r="B23" s="282" t="s">
        <v>207</v>
      </c>
      <c r="C23" s="281">
        <v>11</v>
      </c>
      <c r="D23" s="281"/>
      <c r="E23" s="279">
        <v>2232472685</v>
      </c>
      <c r="F23" s="476">
        <v>-395430496</v>
      </c>
      <c r="G23" s="480">
        <v>2309204171</v>
      </c>
      <c r="H23" s="480">
        <v>-22161580581</v>
      </c>
    </row>
    <row r="24" spans="1:8" ht="14.25" customHeight="1">
      <c r="A24" s="319" t="s">
        <v>15</v>
      </c>
      <c r="B24" s="277" t="s">
        <v>208</v>
      </c>
      <c r="C24" s="281">
        <v>12</v>
      </c>
      <c r="D24" s="281"/>
      <c r="E24" s="279"/>
      <c r="F24" s="476"/>
      <c r="G24" s="480"/>
      <c r="H24" s="480"/>
    </row>
    <row r="25" spans="1:8" ht="14.25" customHeight="1">
      <c r="A25" s="319" t="s">
        <v>15</v>
      </c>
      <c r="B25" s="277" t="s">
        <v>209</v>
      </c>
      <c r="C25" s="281">
        <v>13</v>
      </c>
      <c r="D25" s="281"/>
      <c r="E25" s="283">
        <v>-2520000</v>
      </c>
      <c r="F25" s="476">
        <v>-225783862</v>
      </c>
      <c r="G25" s="480">
        <v>-85924268</v>
      </c>
      <c r="H25" s="480">
        <v>-1636216283</v>
      </c>
    </row>
    <row r="26" spans="1:8" ht="14.25" customHeight="1">
      <c r="A26" s="319" t="s">
        <v>15</v>
      </c>
      <c r="B26" s="277" t="s">
        <v>210</v>
      </c>
      <c r="C26" s="281">
        <v>14</v>
      </c>
      <c r="D26" s="281"/>
      <c r="E26" s="283">
        <v>-994491863</v>
      </c>
      <c r="F26" s="476"/>
      <c r="G26" s="480">
        <v>-1008555998</v>
      </c>
      <c r="H26" s="480">
        <v>-5207458</v>
      </c>
    </row>
    <row r="27" spans="1:8" ht="14.25" customHeight="1">
      <c r="A27" s="319" t="s">
        <v>15</v>
      </c>
      <c r="B27" s="277" t="s">
        <v>172</v>
      </c>
      <c r="C27" s="281">
        <v>15</v>
      </c>
      <c r="D27" s="281"/>
      <c r="E27" s="279"/>
      <c r="F27" s="476"/>
      <c r="G27" s="480"/>
      <c r="H27" s="480">
        <v>37724893</v>
      </c>
    </row>
    <row r="28" spans="1:8" ht="14.25" customHeight="1">
      <c r="A28" s="319" t="s">
        <v>15</v>
      </c>
      <c r="B28" s="277" t="s">
        <v>173</v>
      </c>
      <c r="C28" s="281">
        <v>16</v>
      </c>
      <c r="D28" s="281"/>
      <c r="E28" s="279">
        <v>-18552600</v>
      </c>
      <c r="F28" s="476">
        <v>-10633500</v>
      </c>
      <c r="G28" s="480">
        <v>-153473000</v>
      </c>
      <c r="H28" s="480">
        <v>-232242200</v>
      </c>
    </row>
    <row r="29" spans="1:8" s="4" customFormat="1" ht="14.25" customHeight="1">
      <c r="A29" s="273" t="s">
        <v>174</v>
      </c>
      <c r="B29" s="277"/>
      <c r="C29" s="276">
        <v>20</v>
      </c>
      <c r="D29" s="276"/>
      <c r="E29" s="400">
        <f>SUM(E20:E28)</f>
        <v>-260950348</v>
      </c>
      <c r="F29" s="482">
        <f>SUM(F20:F28)</f>
        <v>1231150962</v>
      </c>
      <c r="G29" s="482">
        <f>SUM(G20:G28)</f>
        <v>5126450477</v>
      </c>
      <c r="H29" s="482">
        <f>SUM(H20:H28)</f>
        <v>3074884958</v>
      </c>
    </row>
    <row r="30" spans="1:8" ht="14.25" customHeight="1">
      <c r="A30" s="277"/>
      <c r="B30" s="300"/>
      <c r="C30" s="281"/>
      <c r="D30" s="281"/>
      <c r="E30" s="279"/>
      <c r="F30" s="476"/>
      <c r="G30" s="478"/>
      <c r="H30" s="478"/>
    </row>
    <row r="31" spans="1:8" s="4" customFormat="1" ht="14.25" customHeight="1">
      <c r="A31" s="273" t="s">
        <v>175</v>
      </c>
      <c r="B31" s="273"/>
      <c r="C31" s="276"/>
      <c r="D31" s="276"/>
      <c r="E31" s="280"/>
      <c r="F31" s="477"/>
      <c r="G31" s="478"/>
      <c r="H31" s="478"/>
    </row>
    <row r="32" spans="1:8" ht="14.25" customHeight="1">
      <c r="A32" s="319" t="s">
        <v>4</v>
      </c>
      <c r="B32" s="277" t="s">
        <v>176</v>
      </c>
      <c r="C32" s="281">
        <v>21</v>
      </c>
      <c r="D32" s="281"/>
      <c r="E32" s="279">
        <v>-5661923150</v>
      </c>
      <c r="F32" s="476">
        <v>809824892</v>
      </c>
      <c r="G32" s="480">
        <v>-11008047709</v>
      </c>
      <c r="H32" s="480">
        <v>-452754945</v>
      </c>
    </row>
    <row r="33" spans="1:8" ht="14.25" customHeight="1">
      <c r="A33" s="319" t="s">
        <v>5</v>
      </c>
      <c r="B33" s="277" t="s">
        <v>177</v>
      </c>
      <c r="C33" s="281">
        <v>22</v>
      </c>
      <c r="D33" s="281"/>
      <c r="E33" s="284">
        <v>390323351</v>
      </c>
      <c r="F33" s="476"/>
      <c r="G33" s="480">
        <v>6293986469</v>
      </c>
      <c r="H33" s="480">
        <v>1410109091</v>
      </c>
    </row>
    <row r="34" spans="1:8" ht="14.25" customHeight="1">
      <c r="A34" s="319" t="s">
        <v>8</v>
      </c>
      <c r="B34" s="277" t="s">
        <v>178</v>
      </c>
      <c r="C34" s="281">
        <v>23</v>
      </c>
      <c r="D34" s="281"/>
      <c r="E34" s="284"/>
      <c r="F34" s="476"/>
      <c r="G34" s="480"/>
      <c r="H34" s="480">
        <v>-625000000</v>
      </c>
    </row>
    <row r="35" spans="1:8" ht="14.25" customHeight="1">
      <c r="A35" s="319" t="s">
        <v>9</v>
      </c>
      <c r="B35" s="277" t="s">
        <v>179</v>
      </c>
      <c r="C35" s="281">
        <v>24</v>
      </c>
      <c r="D35" s="281"/>
      <c r="E35" s="331"/>
      <c r="F35" s="476">
        <v>220000000</v>
      </c>
      <c r="G35" s="480">
        <v>617480000</v>
      </c>
      <c r="H35" s="480">
        <v>2277208000</v>
      </c>
    </row>
    <row r="36" spans="1:8" ht="14.25" customHeight="1">
      <c r="A36" s="319" t="s">
        <v>10</v>
      </c>
      <c r="B36" s="277" t="s">
        <v>180</v>
      </c>
      <c r="C36" s="281">
        <v>25</v>
      </c>
      <c r="D36" s="281"/>
      <c r="E36" s="284">
        <v>556440000</v>
      </c>
      <c r="F36" s="476">
        <v>-540000000</v>
      </c>
      <c r="G36" s="480">
        <v>556440000</v>
      </c>
      <c r="H36" s="480">
        <v>-540000000</v>
      </c>
    </row>
    <row r="37" spans="1:8" ht="14.25" customHeight="1">
      <c r="A37" s="319" t="s">
        <v>11</v>
      </c>
      <c r="B37" s="277" t="s">
        <v>181</v>
      </c>
      <c r="C37" s="281">
        <v>26</v>
      </c>
      <c r="D37" s="281"/>
      <c r="E37" s="284"/>
      <c r="F37" s="476"/>
      <c r="G37" s="480"/>
      <c r="H37" s="480"/>
    </row>
    <row r="38" spans="1:8" ht="14.25" customHeight="1">
      <c r="A38" s="319" t="s">
        <v>16</v>
      </c>
      <c r="B38" s="277" t="s">
        <v>182</v>
      </c>
      <c r="C38" s="281">
        <v>27</v>
      </c>
      <c r="D38" s="281"/>
      <c r="E38" s="399">
        <v>989009221</v>
      </c>
      <c r="F38" s="476"/>
      <c r="G38" s="480">
        <v>1778880539</v>
      </c>
      <c r="H38" s="480">
        <v>858294052</v>
      </c>
    </row>
    <row r="39" spans="1:8" s="4" customFormat="1" ht="14.25" customHeight="1">
      <c r="A39" s="273" t="s">
        <v>183</v>
      </c>
      <c r="B39" s="273"/>
      <c r="C39" s="276">
        <v>30</v>
      </c>
      <c r="D39" s="276"/>
      <c r="E39" s="400">
        <f>SUM(E32:E38)</f>
        <v>-3726150578</v>
      </c>
      <c r="F39" s="482">
        <f>SUM(F32:F38)</f>
        <v>489824892</v>
      </c>
      <c r="G39" s="482">
        <f>SUM(G32:G38)</f>
        <v>-1761260701</v>
      </c>
      <c r="H39" s="482">
        <f>SUM(H32:H38)</f>
        <v>2927856198</v>
      </c>
    </row>
    <row r="40" spans="1:8" ht="14.25" customHeight="1">
      <c r="A40" s="277"/>
      <c r="B40" s="277"/>
      <c r="C40" s="281"/>
      <c r="D40" s="281"/>
      <c r="E40" s="284"/>
      <c r="F40" s="476"/>
      <c r="G40" s="478"/>
      <c r="H40" s="478"/>
    </row>
    <row r="41" spans="1:8" s="4" customFormat="1" ht="14.25" customHeight="1">
      <c r="A41" s="273" t="s">
        <v>184</v>
      </c>
      <c r="B41" s="273"/>
      <c r="C41" s="276"/>
      <c r="D41" s="276"/>
      <c r="E41" s="275"/>
      <c r="F41" s="477"/>
      <c r="G41" s="478"/>
      <c r="H41" s="478"/>
    </row>
    <row r="42" spans="1:8" ht="14.25" customHeight="1">
      <c r="A42" s="319" t="s">
        <v>4</v>
      </c>
      <c r="B42" s="277" t="s">
        <v>185</v>
      </c>
      <c r="C42" s="281">
        <v>31</v>
      </c>
      <c r="D42" s="281"/>
      <c r="E42" s="284"/>
      <c r="F42" s="476"/>
      <c r="G42" s="478"/>
      <c r="H42" s="478"/>
    </row>
    <row r="43" spans="1:8" ht="14.25" customHeight="1">
      <c r="A43" s="319" t="s">
        <v>5</v>
      </c>
      <c r="B43" s="285" t="s">
        <v>186</v>
      </c>
      <c r="C43" s="286">
        <v>32</v>
      </c>
      <c r="D43" s="286"/>
      <c r="E43" s="284">
        <v>0</v>
      </c>
      <c r="F43" s="476">
        <v>0</v>
      </c>
      <c r="G43" s="478"/>
      <c r="H43" s="478"/>
    </row>
    <row r="44" spans="1:8" ht="14.25" customHeight="1">
      <c r="A44" s="319" t="s">
        <v>8</v>
      </c>
      <c r="B44" s="277" t="s">
        <v>187</v>
      </c>
      <c r="C44" s="281">
        <v>33</v>
      </c>
      <c r="D44" s="281"/>
      <c r="E44" s="284">
        <v>600000000</v>
      </c>
      <c r="F44" s="476">
        <v>338251000</v>
      </c>
      <c r="G44" s="480">
        <v>3499364000</v>
      </c>
      <c r="H44" s="480">
        <v>22848517503</v>
      </c>
    </row>
    <row r="45" spans="1:8" ht="14.25" customHeight="1">
      <c r="A45" s="319" t="s">
        <v>9</v>
      </c>
      <c r="B45" s="277" t="s">
        <v>188</v>
      </c>
      <c r="C45" s="281">
        <v>34</v>
      </c>
      <c r="D45" s="281"/>
      <c r="E45" s="284">
        <v>-440000000</v>
      </c>
      <c r="F45" s="476">
        <v>-3238105224</v>
      </c>
      <c r="G45" s="480">
        <v>-6498261568</v>
      </c>
      <c r="H45" s="480">
        <v>-29831807249</v>
      </c>
    </row>
    <row r="46" spans="1:8" ht="14.25" customHeight="1">
      <c r="A46" s="319" t="s">
        <v>10</v>
      </c>
      <c r="B46" s="277" t="s">
        <v>189</v>
      </c>
      <c r="C46" s="281">
        <v>35</v>
      </c>
      <c r="D46" s="281"/>
      <c r="E46" s="284"/>
      <c r="F46" s="476"/>
      <c r="G46" s="480"/>
      <c r="H46" s="480"/>
    </row>
    <row r="47" spans="1:8" ht="14.25" customHeight="1">
      <c r="A47" s="319" t="s">
        <v>11</v>
      </c>
      <c r="B47" s="277" t="s">
        <v>190</v>
      </c>
      <c r="C47" s="281">
        <v>36</v>
      </c>
      <c r="D47" s="281"/>
      <c r="E47" s="284"/>
      <c r="F47" s="476"/>
      <c r="G47" s="480"/>
      <c r="H47" s="478"/>
    </row>
    <row r="48" spans="1:8" s="4" customFormat="1" ht="14.25" customHeight="1">
      <c r="A48" s="273" t="s">
        <v>191</v>
      </c>
      <c r="B48" s="273"/>
      <c r="C48" s="276">
        <v>40</v>
      </c>
      <c r="D48" s="276"/>
      <c r="E48" s="396">
        <f>SUM(E42:E47)</f>
        <v>160000000</v>
      </c>
      <c r="F48" s="483">
        <f>SUM(F42:F47)</f>
        <v>-2899854224</v>
      </c>
      <c r="G48" s="483">
        <f>SUM(G42:G47)</f>
        <v>-2998897568</v>
      </c>
      <c r="H48" s="484">
        <f>SUM(H42:H47)</f>
        <v>-6983289746</v>
      </c>
    </row>
    <row r="49" spans="1:8" s="4" customFormat="1" ht="14.25" customHeight="1">
      <c r="A49" s="273" t="s">
        <v>192</v>
      </c>
      <c r="B49" s="273"/>
      <c r="C49" s="276">
        <v>50</v>
      </c>
      <c r="D49" s="276"/>
      <c r="E49" s="275">
        <f>E29+E39+E48</f>
        <v>-3827100926</v>
      </c>
      <c r="F49" s="484">
        <v>-1178856573</v>
      </c>
      <c r="G49" s="484">
        <f>G29+G39+G48</f>
        <v>366292208</v>
      </c>
      <c r="H49" s="484">
        <f>H29+H39+H48</f>
        <v>-980548590</v>
      </c>
    </row>
    <row r="50" spans="1:8" s="4" customFormat="1" ht="14.25" customHeight="1">
      <c r="A50" s="273" t="s">
        <v>193</v>
      </c>
      <c r="B50" s="273"/>
      <c r="C50" s="276">
        <v>60</v>
      </c>
      <c r="D50" s="276"/>
      <c r="E50" s="275">
        <v>7857801375</v>
      </c>
      <c r="F50" s="484">
        <f>4843243017</f>
        <v>4843243017</v>
      </c>
      <c r="G50" s="484">
        <v>3664408241</v>
      </c>
      <c r="H50" s="445">
        <v>4644985051</v>
      </c>
    </row>
    <row r="51" spans="1:8" ht="14.25" customHeight="1">
      <c r="A51" s="321" t="s">
        <v>194</v>
      </c>
      <c r="B51" s="277"/>
      <c r="C51" s="281">
        <v>61</v>
      </c>
      <c r="D51" s="281"/>
      <c r="E51" s="284"/>
      <c r="F51" s="448">
        <v>21797</v>
      </c>
      <c r="G51" s="478"/>
      <c r="H51" s="478">
        <v>-28220</v>
      </c>
    </row>
    <row r="52" spans="1:8" s="4" customFormat="1" ht="14.25" customHeight="1">
      <c r="A52" s="273" t="s">
        <v>195</v>
      </c>
      <c r="B52" s="273"/>
      <c r="C52" s="276">
        <v>70</v>
      </c>
      <c r="D52" s="276" t="s">
        <v>53</v>
      </c>
      <c r="E52" s="396">
        <f>E49+E50</f>
        <v>4030700449</v>
      </c>
      <c r="F52" s="483">
        <f>F49+F50+F51</f>
        <v>3664408241</v>
      </c>
      <c r="G52" s="483">
        <f>G49+G50</f>
        <v>4030700449</v>
      </c>
      <c r="H52" s="483">
        <f>H49+H50+H51</f>
        <v>3664408241</v>
      </c>
    </row>
    <row r="53" spans="1:8" ht="14.25" customHeight="1">
      <c r="A53" s="287"/>
      <c r="B53" s="287"/>
      <c r="C53" s="288"/>
      <c r="D53" s="288"/>
      <c r="E53" s="288"/>
      <c r="F53" s="485"/>
      <c r="G53" s="485"/>
      <c r="H53" s="485"/>
    </row>
    <row r="54" spans="1:8">
      <c r="E54" s="299"/>
    </row>
    <row r="55" spans="1:8" s="36" customFormat="1" ht="15.75">
      <c r="A55" s="504" t="s">
        <v>536</v>
      </c>
      <c r="B55" s="504"/>
      <c r="C55" s="259"/>
      <c r="D55" s="259"/>
      <c r="E55" s="373"/>
      <c r="F55" s="486"/>
      <c r="G55" s="487" t="s">
        <v>502</v>
      </c>
      <c r="H55" s="486"/>
    </row>
    <row r="56" spans="1:8">
      <c r="E56" s="299"/>
    </row>
    <row r="57" spans="1:8">
      <c r="E57" s="299"/>
    </row>
  </sheetData>
  <mergeCells count="8">
    <mergeCell ref="A55:B55"/>
    <mergeCell ref="A4:H4"/>
    <mergeCell ref="C2:H3"/>
    <mergeCell ref="C1:H1"/>
    <mergeCell ref="A9:B9"/>
    <mergeCell ref="A8:B8"/>
    <mergeCell ref="A6:H6"/>
    <mergeCell ref="A5:H5"/>
  </mergeCells>
  <phoneticPr fontId="46" type="noConversion"/>
  <pageMargins left="0.33" right="0.27" top="0.34" bottom="0.19" header="0.16" footer="0.16"/>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L38"/>
  <sheetViews>
    <sheetView showGridLines="0" tabSelected="1" workbookViewId="0">
      <selection activeCell="G16" sqref="G16"/>
    </sheetView>
  </sheetViews>
  <sheetFormatPr defaultRowHeight="15"/>
  <cols>
    <col min="1" max="1" width="3" style="434" customWidth="1"/>
    <col min="2" max="2" width="45.28515625" style="434" customWidth="1"/>
    <col min="3" max="3" width="6.7109375" style="434" customWidth="1"/>
    <col min="4" max="4" width="9" style="434" customWidth="1"/>
    <col min="5" max="5" width="18.7109375" style="434" customWidth="1"/>
    <col min="6" max="6" width="19" style="434" customWidth="1"/>
    <col min="7" max="7" width="18.85546875" style="434" customWidth="1"/>
    <col min="8" max="8" width="18.5703125" style="434" customWidth="1"/>
    <col min="9" max="9" width="19.140625" style="434" customWidth="1"/>
    <col min="10" max="10" width="16.28515625" style="434" customWidth="1"/>
    <col min="11" max="16384" width="9.140625" style="434"/>
  </cols>
  <sheetData>
    <row r="1" spans="1:12" s="425" customFormat="1">
      <c r="A1" s="424" t="s">
        <v>498</v>
      </c>
      <c r="D1" s="426"/>
      <c r="E1" s="427"/>
    </row>
    <row r="2" spans="1:12" s="430" customFormat="1" ht="16.5" customHeight="1">
      <c r="A2" s="428" t="s">
        <v>499</v>
      </c>
      <c r="B2" s="429"/>
      <c r="C2" s="513"/>
      <c r="D2" s="513"/>
      <c r="E2" s="513"/>
      <c r="G2" s="520" t="s">
        <v>54</v>
      </c>
      <c r="H2" s="520"/>
      <c r="I2" s="431"/>
      <c r="J2" s="431"/>
      <c r="K2" s="431"/>
      <c r="L2" s="431"/>
    </row>
    <row r="3" spans="1:12" s="430" customFormat="1">
      <c r="A3" s="432"/>
      <c r="B3" s="429"/>
      <c r="C3" s="513"/>
      <c r="D3" s="513"/>
      <c r="E3" s="513"/>
      <c r="F3" s="425"/>
      <c r="G3" s="520"/>
      <c r="H3" s="520"/>
      <c r="I3" s="431"/>
      <c r="J3" s="431"/>
      <c r="K3" s="431"/>
      <c r="L3" s="431"/>
    </row>
    <row r="4" spans="1:12" s="430" customFormat="1">
      <c r="A4" s="518" t="s">
        <v>149</v>
      </c>
      <c r="B4" s="518"/>
      <c r="C4" s="518"/>
      <c r="D4" s="518"/>
      <c r="E4" s="518"/>
      <c r="F4" s="518"/>
      <c r="G4" s="518"/>
      <c r="H4" s="518"/>
    </row>
    <row r="5" spans="1:12" s="430" customFormat="1">
      <c r="A5" s="519" t="s">
        <v>543</v>
      </c>
      <c r="B5" s="519"/>
      <c r="C5" s="519"/>
      <c r="D5" s="519"/>
      <c r="E5" s="519"/>
      <c r="F5" s="519"/>
      <c r="G5" s="519"/>
      <c r="H5" s="519"/>
    </row>
    <row r="6" spans="1:12" ht="15" customHeight="1">
      <c r="A6" s="433"/>
      <c r="C6" s="433"/>
    </row>
    <row r="7" spans="1:12" ht="30">
      <c r="A7" s="514" t="s">
        <v>142</v>
      </c>
      <c r="B7" s="515"/>
      <c r="C7" s="435" t="s">
        <v>57</v>
      </c>
      <c r="D7" s="435" t="s">
        <v>58</v>
      </c>
      <c r="E7" s="436" t="s">
        <v>544</v>
      </c>
      <c r="F7" s="436" t="s">
        <v>545</v>
      </c>
      <c r="G7" s="436" t="s">
        <v>546</v>
      </c>
      <c r="H7" s="436" t="s">
        <v>547</v>
      </c>
    </row>
    <row r="8" spans="1:12" ht="18" customHeight="1">
      <c r="A8" s="516">
        <v>1</v>
      </c>
      <c r="B8" s="517"/>
      <c r="C8" s="437">
        <v>2</v>
      </c>
      <c r="D8" s="437">
        <v>3</v>
      </c>
      <c r="E8" s="437"/>
    </row>
    <row r="9" spans="1:12" s="446" customFormat="1" ht="18" customHeight="1">
      <c r="A9" s="438" t="s">
        <v>4</v>
      </c>
      <c r="B9" s="439" t="s">
        <v>150</v>
      </c>
      <c r="C9" s="440">
        <v>1</v>
      </c>
      <c r="D9" s="441" t="s">
        <v>422</v>
      </c>
      <c r="E9" s="442">
        <v>23584622600</v>
      </c>
      <c r="F9" s="443">
        <v>19052652252</v>
      </c>
      <c r="G9" s="444">
        <v>81479843613</v>
      </c>
      <c r="H9" s="445">
        <v>91283739404</v>
      </c>
      <c r="I9" s="489"/>
      <c r="J9" s="488"/>
    </row>
    <row r="10" spans="1:12" ht="18" customHeight="1">
      <c r="A10" s="438" t="s">
        <v>5</v>
      </c>
      <c r="B10" s="439" t="s">
        <v>151</v>
      </c>
      <c r="C10" s="447">
        <v>2</v>
      </c>
      <c r="D10" s="441" t="s">
        <v>423</v>
      </c>
      <c r="E10" s="442">
        <v>0</v>
      </c>
      <c r="F10" s="448">
        <v>0</v>
      </c>
      <c r="G10" s="444">
        <v>0</v>
      </c>
      <c r="H10" s="449">
        <v>0</v>
      </c>
      <c r="I10" s="489"/>
      <c r="J10" s="488"/>
    </row>
    <row r="11" spans="1:12" ht="18" customHeight="1">
      <c r="A11" s="438" t="s">
        <v>8</v>
      </c>
      <c r="B11" s="450" t="s">
        <v>152</v>
      </c>
      <c r="C11" s="451">
        <v>10</v>
      </c>
      <c r="D11" s="441" t="s">
        <v>424</v>
      </c>
      <c r="E11" s="442">
        <v>23584622600</v>
      </c>
      <c r="F11" s="448">
        <f>F9</f>
        <v>19052652252</v>
      </c>
      <c r="G11" s="444">
        <v>81479843613</v>
      </c>
      <c r="H11" s="452">
        <f>H9</f>
        <v>91283739404</v>
      </c>
      <c r="I11" s="489"/>
      <c r="J11" s="488"/>
    </row>
    <row r="12" spans="1:12" ht="18" customHeight="1">
      <c r="A12" s="438" t="s">
        <v>9</v>
      </c>
      <c r="B12" s="439" t="s">
        <v>153</v>
      </c>
      <c r="C12" s="453">
        <v>11</v>
      </c>
      <c r="D12" s="441" t="s">
        <v>425</v>
      </c>
      <c r="E12" s="442">
        <v>19930684406</v>
      </c>
      <c r="F12" s="448">
        <v>13986268574</v>
      </c>
      <c r="G12" s="444">
        <v>71736870422</v>
      </c>
      <c r="H12" s="449">
        <v>83357838455</v>
      </c>
      <c r="I12" s="489"/>
      <c r="J12" s="488"/>
    </row>
    <row r="13" spans="1:12" ht="18" customHeight="1">
      <c r="A13" s="438" t="s">
        <v>10</v>
      </c>
      <c r="B13" s="450" t="s">
        <v>154</v>
      </c>
      <c r="C13" s="451">
        <v>20</v>
      </c>
      <c r="D13" s="454"/>
      <c r="E13" s="442">
        <v>3653938194</v>
      </c>
      <c r="F13" s="448">
        <f>F11-F12</f>
        <v>5066383678</v>
      </c>
      <c r="G13" s="442">
        <v>9742973191</v>
      </c>
      <c r="H13" s="449">
        <f>H11-H12</f>
        <v>7925900949</v>
      </c>
      <c r="I13" s="489"/>
      <c r="J13" s="488"/>
    </row>
    <row r="14" spans="1:12" ht="18" customHeight="1">
      <c r="A14" s="438" t="s">
        <v>11</v>
      </c>
      <c r="B14" s="439" t="s">
        <v>155</v>
      </c>
      <c r="C14" s="453">
        <v>21</v>
      </c>
      <c r="D14" s="441" t="s">
        <v>426</v>
      </c>
      <c r="E14" s="442">
        <v>3577282476</v>
      </c>
      <c r="F14" s="448">
        <v>498624113</v>
      </c>
      <c r="G14" s="444">
        <v>4542515344</v>
      </c>
      <c r="H14" s="449">
        <v>1973426071</v>
      </c>
      <c r="I14" s="489"/>
      <c r="J14" s="488"/>
    </row>
    <row r="15" spans="1:12" ht="18" customHeight="1">
      <c r="A15" s="438" t="s">
        <v>16</v>
      </c>
      <c r="B15" s="439" t="s">
        <v>156</v>
      </c>
      <c r="C15" s="453">
        <v>22</v>
      </c>
      <c r="D15" s="441" t="s">
        <v>427</v>
      </c>
      <c r="E15" s="442">
        <v>4407036321</v>
      </c>
      <c r="F15" s="448">
        <v>225783862</v>
      </c>
      <c r="G15" s="444">
        <v>4503605980</v>
      </c>
      <c r="H15" s="449">
        <v>1762347440</v>
      </c>
      <c r="I15" s="489"/>
      <c r="J15" s="490"/>
    </row>
    <row r="16" spans="1:12" s="461" customFormat="1" ht="18" customHeight="1">
      <c r="A16" s="455" t="s">
        <v>15</v>
      </c>
      <c r="B16" s="456" t="s">
        <v>157</v>
      </c>
      <c r="C16" s="457">
        <v>23</v>
      </c>
      <c r="D16" s="458"/>
      <c r="E16" s="442">
        <v>2520000</v>
      </c>
      <c r="F16" s="459">
        <f>F15</f>
        <v>225783862</v>
      </c>
      <c r="G16" s="444">
        <v>66049112</v>
      </c>
      <c r="H16" s="460">
        <v>1634591265</v>
      </c>
      <c r="I16" s="489"/>
      <c r="J16" s="488"/>
    </row>
    <row r="17" spans="1:10" ht="18" customHeight="1">
      <c r="A17" s="438" t="s">
        <v>17</v>
      </c>
      <c r="B17" s="439" t="s">
        <v>158</v>
      </c>
      <c r="C17" s="453">
        <v>24</v>
      </c>
      <c r="D17" s="441" t="s">
        <v>428</v>
      </c>
      <c r="E17" s="442">
        <v>529532202</v>
      </c>
      <c r="F17" s="448">
        <v>593674994</v>
      </c>
      <c r="G17" s="444">
        <v>1841307904</v>
      </c>
      <c r="H17" s="449">
        <v>1775287868</v>
      </c>
      <c r="I17" s="489"/>
      <c r="J17" s="488"/>
    </row>
    <row r="18" spans="1:10" ht="18" customHeight="1">
      <c r="A18" s="438" t="s">
        <v>18</v>
      </c>
      <c r="B18" s="439" t="s">
        <v>159</v>
      </c>
      <c r="C18" s="453">
        <v>25</v>
      </c>
      <c r="D18" s="441" t="s">
        <v>429</v>
      </c>
      <c r="E18" s="442">
        <v>2583817359</v>
      </c>
      <c r="F18" s="448">
        <v>3034272028</v>
      </c>
      <c r="G18" s="444">
        <v>10197937506</v>
      </c>
      <c r="H18" s="449">
        <v>7117165245</v>
      </c>
      <c r="I18" s="489"/>
      <c r="J18" s="488"/>
    </row>
    <row r="19" spans="1:10" ht="18" customHeight="1">
      <c r="A19" s="438" t="s">
        <v>19</v>
      </c>
      <c r="B19" s="439" t="s">
        <v>160</v>
      </c>
      <c r="C19" s="451">
        <v>30</v>
      </c>
      <c r="D19" s="454"/>
      <c r="E19" s="442">
        <v>-289165212</v>
      </c>
      <c r="F19" s="443">
        <f>F13+F14-F15-F17-F18</f>
        <v>1711276907</v>
      </c>
      <c r="G19" s="442">
        <v>-2257362855</v>
      </c>
      <c r="H19" s="443">
        <f>H13+H14-H15-H17-H18</f>
        <v>-755473533</v>
      </c>
      <c r="I19" s="489"/>
      <c r="J19" s="488"/>
    </row>
    <row r="20" spans="1:10" ht="18" customHeight="1">
      <c r="A20" s="438" t="s">
        <v>20</v>
      </c>
      <c r="B20" s="439" t="s">
        <v>161</v>
      </c>
      <c r="C20" s="453">
        <v>31</v>
      </c>
      <c r="D20" s="441" t="s">
        <v>430</v>
      </c>
      <c r="E20" s="442">
        <v>390323351</v>
      </c>
      <c r="F20" s="448">
        <v>678290909</v>
      </c>
      <c r="G20" s="444">
        <v>11419740104</v>
      </c>
      <c r="H20" s="449">
        <v>1775740503</v>
      </c>
      <c r="I20" s="489"/>
      <c r="J20" s="488"/>
    </row>
    <row r="21" spans="1:10" ht="18" customHeight="1">
      <c r="A21" s="438" t="s">
        <v>21</v>
      </c>
      <c r="B21" s="439" t="s">
        <v>162</v>
      </c>
      <c r="C21" s="453">
        <v>32</v>
      </c>
      <c r="D21" s="441" t="s">
        <v>431</v>
      </c>
      <c r="E21" s="442">
        <v>44240431</v>
      </c>
      <c r="F21" s="448">
        <v>339607520</v>
      </c>
      <c r="G21" s="444">
        <v>7045917940</v>
      </c>
      <c r="H21" s="449">
        <v>377697307</v>
      </c>
      <c r="I21" s="489"/>
      <c r="J21" s="488"/>
    </row>
    <row r="22" spans="1:10" ht="18" customHeight="1">
      <c r="A22" s="438" t="s">
        <v>22</v>
      </c>
      <c r="B22" s="439" t="s">
        <v>163</v>
      </c>
      <c r="C22" s="451">
        <v>40</v>
      </c>
      <c r="D22" s="454"/>
      <c r="E22" s="442">
        <v>346082920</v>
      </c>
      <c r="F22" s="448">
        <f>F20-F21</f>
        <v>338683389</v>
      </c>
      <c r="G22" s="442">
        <v>4373822164</v>
      </c>
      <c r="H22" s="448">
        <f>H20-H21</f>
        <v>1398043196</v>
      </c>
      <c r="I22" s="489"/>
      <c r="J22" s="488"/>
    </row>
    <row r="23" spans="1:10" ht="18" customHeight="1">
      <c r="A23" s="438" t="s">
        <v>23</v>
      </c>
      <c r="B23" s="439" t="s">
        <v>164</v>
      </c>
      <c r="C23" s="451">
        <v>50</v>
      </c>
      <c r="D23" s="454"/>
      <c r="E23" s="442">
        <v>56917708</v>
      </c>
      <c r="F23" s="443">
        <f>F22+F19</f>
        <v>2049960296</v>
      </c>
      <c r="G23" s="442">
        <v>2116459309</v>
      </c>
      <c r="H23" s="443">
        <f>H22+H19</f>
        <v>642569663</v>
      </c>
      <c r="I23" s="489"/>
      <c r="J23" s="488"/>
    </row>
    <row r="24" spans="1:10" ht="18" customHeight="1">
      <c r="A24" s="438" t="s">
        <v>24</v>
      </c>
      <c r="B24" s="439" t="s">
        <v>165</v>
      </c>
      <c r="C24" s="453">
        <v>51</v>
      </c>
      <c r="D24" s="441" t="s">
        <v>432</v>
      </c>
      <c r="E24" s="442">
        <v>0</v>
      </c>
      <c r="F24" s="448">
        <v>6969190</v>
      </c>
      <c r="G24" s="444">
        <v>994491863</v>
      </c>
      <c r="H24" s="462"/>
      <c r="I24" s="489"/>
      <c r="J24" s="488"/>
    </row>
    <row r="25" spans="1:10" ht="18" customHeight="1">
      <c r="A25" s="439" t="s">
        <v>25</v>
      </c>
      <c r="B25" s="439" t="s">
        <v>166</v>
      </c>
      <c r="C25" s="453">
        <v>52</v>
      </c>
      <c r="D25" s="441" t="s">
        <v>433</v>
      </c>
      <c r="E25" s="441"/>
      <c r="F25" s="448">
        <v>0</v>
      </c>
      <c r="G25" s="444"/>
      <c r="H25" s="462"/>
    </row>
    <row r="26" spans="1:10" s="446" customFormat="1" ht="18" customHeight="1">
      <c r="A26" s="439" t="s">
        <v>26</v>
      </c>
      <c r="B26" s="439" t="s">
        <v>167</v>
      </c>
      <c r="C26" s="451">
        <v>60</v>
      </c>
      <c r="D26" s="454"/>
      <c r="E26" s="463">
        <v>56917708</v>
      </c>
      <c r="F26" s="443">
        <f>F23-F24</f>
        <v>2042991106</v>
      </c>
      <c r="G26" s="463">
        <f>G23-G24</f>
        <v>1121967446</v>
      </c>
      <c r="H26" s="464">
        <f>H23</f>
        <v>642569663</v>
      </c>
    </row>
    <row r="27" spans="1:10" s="446" customFormat="1" ht="18" customHeight="1">
      <c r="A27" s="439" t="s">
        <v>27</v>
      </c>
      <c r="B27" s="439" t="s">
        <v>168</v>
      </c>
      <c r="C27" s="451">
        <v>70</v>
      </c>
      <c r="D27" s="441" t="s">
        <v>434</v>
      </c>
      <c r="E27" s="441"/>
      <c r="F27" s="465"/>
      <c r="G27" s="444"/>
      <c r="H27" s="439">
        <v>117</v>
      </c>
    </row>
    <row r="28" spans="1:10" ht="18" customHeight="1">
      <c r="A28" s="466"/>
      <c r="B28" s="466"/>
      <c r="C28" s="467"/>
      <c r="D28" s="468"/>
      <c r="E28" s="469"/>
      <c r="F28" s="468"/>
      <c r="G28" s="468"/>
      <c r="H28" s="468"/>
    </row>
    <row r="29" spans="1:10" ht="18" customHeight="1">
      <c r="A29" s="470" t="s">
        <v>500</v>
      </c>
      <c r="B29" s="471"/>
      <c r="C29" s="471" t="s">
        <v>501</v>
      </c>
      <c r="D29" s="471"/>
      <c r="E29" s="471"/>
      <c r="G29" s="471" t="s">
        <v>502</v>
      </c>
    </row>
    <row r="30" spans="1:10" ht="18" customHeight="1">
      <c r="F30" s="472"/>
    </row>
    <row r="31" spans="1:10" ht="18" customHeight="1">
      <c r="F31" s="473"/>
    </row>
    <row r="32" spans="1:10" ht="18" customHeight="1"/>
    <row r="33" spans="2:2" ht="18" customHeight="1"/>
    <row r="34" spans="2:2" ht="18" customHeight="1"/>
    <row r="35" spans="2:2" ht="18" customHeight="1"/>
    <row r="36" spans="2:2">
      <c r="B36" s="472"/>
    </row>
    <row r="37" spans="2:2">
      <c r="B37" s="472"/>
    </row>
    <row r="38" spans="2:2">
      <c r="B38" s="473"/>
    </row>
  </sheetData>
  <mergeCells count="6">
    <mergeCell ref="C2:E3"/>
    <mergeCell ref="A7:B7"/>
    <mergeCell ref="A8:B8"/>
    <mergeCell ref="A4:H4"/>
    <mergeCell ref="A5:H5"/>
    <mergeCell ref="G2:H3"/>
  </mergeCells>
  <phoneticPr fontId="46" type="noConversion"/>
  <pageMargins left="0.32" right="0.21" top="0.63" bottom="0.36" header="0.63" footer="0.18"/>
  <pageSetup paperSize="9" orientation="landscape" horizontalDpi="800" verticalDpi="400" r:id="rId1"/>
  <headerFooter alignWithMargins="0"/>
</worksheet>
</file>

<file path=xl/worksheets/sheet4.xml><?xml version="1.0" encoding="utf-8"?>
<worksheet xmlns="http://schemas.openxmlformats.org/spreadsheetml/2006/main" xmlns:r="http://schemas.openxmlformats.org/officeDocument/2006/relationships">
  <dimension ref="A1:J627"/>
  <sheetViews>
    <sheetView workbookViewId="0">
      <selection activeCell="C12" sqref="C12"/>
    </sheetView>
  </sheetViews>
  <sheetFormatPr defaultRowHeight="17.100000000000001" customHeight="1" outlineLevelRow="1"/>
  <cols>
    <col min="1" max="1" width="3" style="136" customWidth="1"/>
    <col min="2" max="2" width="44.28515625" style="5" customWidth="1"/>
    <col min="3" max="3" width="18.5703125" style="51" customWidth="1"/>
    <col min="4" max="4" width="6.5703125" style="51" customWidth="1"/>
    <col min="5" max="5" width="17.42578125" style="51" customWidth="1"/>
    <col min="6" max="6" width="15.85546875" style="3" customWidth="1"/>
    <col min="7" max="7" width="16.85546875" style="5" customWidth="1"/>
    <col min="8" max="8" width="16.7109375" style="5" bestFit="1" customWidth="1"/>
    <col min="9" max="9" width="15.5703125" style="5" bestFit="1" customWidth="1"/>
    <col min="10" max="10" width="14.42578125" style="5" bestFit="1" customWidth="1"/>
    <col min="11" max="16384" width="9.140625" style="5"/>
  </cols>
  <sheetData>
    <row r="1" spans="1:7" ht="17.100000000000001" customHeight="1">
      <c r="A1" s="134"/>
      <c r="B1" s="134"/>
      <c r="C1" s="134"/>
      <c r="D1" s="134"/>
      <c r="E1" s="134"/>
      <c r="F1" s="334"/>
    </row>
    <row r="2" spans="1:7" ht="17.100000000000001" customHeight="1">
      <c r="A2" s="136" t="s">
        <v>489</v>
      </c>
      <c r="B2" s="137"/>
    </row>
    <row r="3" spans="1:7" ht="17.100000000000001" customHeight="1">
      <c r="A3" s="136" t="s">
        <v>490</v>
      </c>
      <c r="B3" s="137"/>
    </row>
    <row r="4" spans="1:7" ht="17.100000000000001" customHeight="1">
      <c r="B4" s="137"/>
    </row>
    <row r="5" spans="1:7" ht="17.100000000000001" customHeight="1">
      <c r="A5" s="522" t="s">
        <v>491</v>
      </c>
      <c r="B5" s="522"/>
      <c r="C5" s="522"/>
      <c r="D5" s="522"/>
      <c r="E5" s="522"/>
      <c r="F5" s="335"/>
    </row>
    <row r="6" spans="1:7" ht="17.100000000000001" customHeight="1">
      <c r="A6" s="522" t="s">
        <v>551</v>
      </c>
      <c r="B6" s="522"/>
      <c r="C6" s="522"/>
      <c r="D6" s="522"/>
      <c r="E6" s="522"/>
      <c r="F6" s="413"/>
    </row>
    <row r="7" spans="1:7" ht="17.100000000000001" customHeight="1">
      <c r="B7" s="137"/>
    </row>
    <row r="8" spans="1:7" ht="17.100000000000001" customHeight="1">
      <c r="A8" s="136">
        <v>1</v>
      </c>
      <c r="B8" s="137" t="s">
        <v>330</v>
      </c>
    </row>
    <row r="9" spans="1:7" ht="17.100000000000001" customHeight="1">
      <c r="C9" s="301">
        <v>41274</v>
      </c>
      <c r="D9" s="32"/>
      <c r="E9" s="133" t="s">
        <v>520</v>
      </c>
      <c r="F9" s="336"/>
    </row>
    <row r="10" spans="1:7" ht="15">
      <c r="C10" s="26" t="s">
        <v>28</v>
      </c>
      <c r="D10" s="24"/>
      <c r="E10" s="29" t="s">
        <v>28</v>
      </c>
      <c r="F10" s="30"/>
    </row>
    <row r="11" spans="1:7" ht="15">
      <c r="B11" s="199"/>
      <c r="C11" s="26"/>
      <c r="D11" s="24"/>
      <c r="E11" s="26"/>
      <c r="F11" s="30"/>
    </row>
    <row r="12" spans="1:7" s="19" customFormat="1" ht="17.100000000000001" customHeight="1">
      <c r="A12" s="142"/>
      <c r="B12" s="39" t="s">
        <v>211</v>
      </c>
      <c r="C12" s="390">
        <f>236566354+98163396</f>
        <v>334729750</v>
      </c>
      <c r="D12" s="46"/>
      <c r="E12" s="353">
        <f>20918337+56244067</f>
        <v>77162404</v>
      </c>
      <c r="F12" s="329"/>
    </row>
    <row r="13" spans="1:7" s="19" customFormat="1" ht="17.100000000000001" customHeight="1">
      <c r="A13" s="142"/>
      <c r="B13" s="39" t="s">
        <v>212</v>
      </c>
      <c r="C13" s="329">
        <f>C14+SUM(C17:C24)</f>
        <v>1695970699</v>
      </c>
      <c r="D13" s="46"/>
      <c r="E13" s="329">
        <f>E14+SUM(E17:E24)</f>
        <v>3587245837</v>
      </c>
      <c r="F13" s="329"/>
      <c r="G13" s="302"/>
    </row>
    <row r="14" spans="1:7" ht="17.100000000000001" customHeight="1" outlineLevel="1">
      <c r="A14" s="144"/>
      <c r="B14" s="420" t="s">
        <v>471</v>
      </c>
      <c r="C14" s="406">
        <f>C15+C16</f>
        <v>126299627</v>
      </c>
      <c r="D14" s="421"/>
      <c r="E14" s="406">
        <f>E15+E16</f>
        <v>198999517</v>
      </c>
      <c r="F14" s="146"/>
      <c r="G14" s="304"/>
    </row>
    <row r="15" spans="1:7" s="18" customFormat="1" ht="17.100000000000001" customHeight="1" outlineLevel="1">
      <c r="A15" s="148"/>
      <c r="B15" s="422" t="s">
        <v>472</v>
      </c>
      <c r="C15" s="412">
        <v>105986157</v>
      </c>
      <c r="D15" s="421"/>
      <c r="E15" s="421">
        <v>181361047</v>
      </c>
      <c r="F15" s="146"/>
      <c r="G15" s="304"/>
    </row>
    <row r="16" spans="1:7" s="18" customFormat="1" ht="17.100000000000001" customHeight="1" outlineLevel="1">
      <c r="A16" s="148"/>
      <c r="B16" s="422" t="s">
        <v>473</v>
      </c>
      <c r="C16" s="412">
        <v>20313470</v>
      </c>
      <c r="D16" s="421"/>
      <c r="E16" s="421">
        <v>17638470</v>
      </c>
      <c r="F16" s="146"/>
      <c r="G16" s="146"/>
    </row>
    <row r="17" spans="1:7" ht="17.100000000000001" customHeight="1" outlineLevel="1">
      <c r="A17" s="144"/>
      <c r="B17" s="420" t="s">
        <v>474</v>
      </c>
      <c r="C17" s="408">
        <f>3003606+49154</f>
        <v>3052760</v>
      </c>
      <c r="D17" s="421"/>
      <c r="E17" s="406">
        <f>15332467+48658+496</f>
        <v>15381621</v>
      </c>
      <c r="F17" s="146"/>
      <c r="G17" s="304"/>
    </row>
    <row r="18" spans="1:7" ht="17.100000000000001" customHeight="1" outlineLevel="1">
      <c r="A18" s="144"/>
      <c r="B18" s="420" t="s">
        <v>475</v>
      </c>
      <c r="C18" s="408">
        <v>295412737</v>
      </c>
      <c r="D18" s="421"/>
      <c r="E18" s="406">
        <v>1884540752</v>
      </c>
      <c r="F18" s="146"/>
      <c r="G18" s="304"/>
    </row>
    <row r="19" spans="1:7" ht="17.100000000000001" customHeight="1" outlineLevel="1">
      <c r="A19" s="144"/>
      <c r="B19" s="256" t="s">
        <v>537</v>
      </c>
      <c r="C19" s="408">
        <v>92840987</v>
      </c>
      <c r="D19" s="421"/>
      <c r="E19" s="406"/>
      <c r="F19" s="146"/>
      <c r="G19" s="304"/>
    </row>
    <row r="20" spans="1:7" ht="17.100000000000001" customHeight="1" outlineLevel="1">
      <c r="A20" s="144"/>
      <c r="B20" s="420" t="s">
        <v>476</v>
      </c>
      <c r="C20" s="409">
        <v>2107065</v>
      </c>
      <c r="D20" s="406"/>
      <c r="E20" s="406">
        <v>2107065</v>
      </c>
      <c r="F20" s="146"/>
      <c r="G20" s="146"/>
    </row>
    <row r="21" spans="1:7" ht="17.100000000000001" customHeight="1" outlineLevel="1">
      <c r="A21" s="144"/>
      <c r="B21" s="420" t="s">
        <v>477</v>
      </c>
      <c r="C21" s="408">
        <v>3487134</v>
      </c>
      <c r="D21" s="406"/>
      <c r="E21" s="406">
        <v>803789085</v>
      </c>
      <c r="F21" s="146"/>
      <c r="G21" s="304"/>
    </row>
    <row r="22" spans="1:7" ht="17.100000000000001" customHeight="1" outlineLevel="1">
      <c r="A22" s="144"/>
      <c r="B22" s="420" t="s">
        <v>478</v>
      </c>
      <c r="C22" s="410"/>
      <c r="D22" s="421"/>
      <c r="E22" s="406"/>
      <c r="F22" s="303"/>
      <c r="G22" s="304"/>
    </row>
    <row r="23" spans="1:7" ht="17.100000000000001" customHeight="1" outlineLevel="1">
      <c r="A23" s="144"/>
      <c r="B23" s="420" t="s">
        <v>479</v>
      </c>
      <c r="C23" s="408">
        <v>198993572</v>
      </c>
      <c r="D23" s="421"/>
      <c r="E23" s="406">
        <v>477511801</v>
      </c>
      <c r="F23" s="303"/>
      <c r="G23" s="304"/>
    </row>
    <row r="24" spans="1:7" ht="17.100000000000001" customHeight="1" outlineLevel="1">
      <c r="A24" s="142"/>
      <c r="B24" s="420" t="s">
        <v>511</v>
      </c>
      <c r="C24" s="423">
        <f>971678835+2097982</f>
        <v>973776817</v>
      </c>
      <c r="D24" s="421"/>
      <c r="E24" s="407">
        <f>202822574+2072121+21301</f>
        <v>204915996</v>
      </c>
      <c r="F24" s="303"/>
      <c r="G24" s="304"/>
    </row>
    <row r="25" spans="1:7" ht="17.100000000000001" customHeight="1" outlineLevel="1">
      <c r="A25" s="142"/>
      <c r="B25" s="21" t="s">
        <v>62</v>
      </c>
      <c r="C25" s="411">
        <f>1000000000+1000000000</f>
        <v>2000000000</v>
      </c>
      <c r="D25" s="35"/>
      <c r="E25" s="145"/>
      <c r="F25" s="303"/>
      <c r="G25" s="304"/>
    </row>
    <row r="26" spans="1:7" ht="17.100000000000001" customHeight="1" outlineLevel="1">
      <c r="A26" s="142"/>
      <c r="B26" s="92"/>
      <c r="C26" s="30"/>
      <c r="D26" s="24"/>
      <c r="E26" s="24"/>
      <c r="F26" s="30"/>
      <c r="G26" s="146"/>
    </row>
    <row r="27" spans="1:7" s="18" customFormat="1" ht="17.100000000000001" customHeight="1" outlineLevel="1" thickBot="1">
      <c r="A27" s="151"/>
      <c r="B27" s="4" t="s">
        <v>213</v>
      </c>
      <c r="C27" s="328">
        <f>C13+C12+C25</f>
        <v>4030700449</v>
      </c>
      <c r="D27" s="34"/>
      <c r="E27" s="28">
        <f>E12+E13</f>
        <v>3664408241</v>
      </c>
      <c r="F27" s="305"/>
      <c r="G27" s="149"/>
    </row>
    <row r="28" spans="1:7" s="18" customFormat="1" ht="17.100000000000001" customHeight="1" outlineLevel="1" thickTop="1">
      <c r="A28" s="151"/>
      <c r="B28" s="295"/>
      <c r="C28" s="255"/>
      <c r="D28" s="149"/>
      <c r="E28" s="242"/>
      <c r="F28" s="243"/>
      <c r="G28" s="149"/>
    </row>
    <row r="29" spans="1:7" ht="17.100000000000001" hidden="1" customHeight="1">
      <c r="E29" s="17"/>
    </row>
    <row r="30" spans="1:7" ht="17.100000000000001" customHeight="1">
      <c r="A30" s="136">
        <v>2</v>
      </c>
      <c r="B30" s="137" t="s">
        <v>214</v>
      </c>
    </row>
    <row r="31" spans="1:7" ht="17.100000000000001" customHeight="1">
      <c r="C31" s="301">
        <v>41274</v>
      </c>
      <c r="D31" s="32"/>
      <c r="E31" s="133" t="s">
        <v>520</v>
      </c>
    </row>
    <row r="32" spans="1:7" ht="17.100000000000001" customHeight="1">
      <c r="C32" s="140" t="s">
        <v>28</v>
      </c>
      <c r="E32" s="140" t="s">
        <v>28</v>
      </c>
    </row>
    <row r="33" spans="1:5" ht="17.100000000000001" hidden="1" customHeight="1">
      <c r="B33" s="5" t="s">
        <v>398</v>
      </c>
      <c r="C33" s="50">
        <v>0</v>
      </c>
      <c r="E33" s="141">
        <v>0</v>
      </c>
    </row>
    <row r="34" spans="1:5" ht="17.100000000000001" hidden="1" customHeight="1" outlineLevel="1">
      <c r="B34" s="5" t="s">
        <v>215</v>
      </c>
    </row>
    <row r="35" spans="1:5" ht="17.100000000000001" hidden="1" customHeight="1" outlineLevel="1">
      <c r="B35" s="5" t="s">
        <v>399</v>
      </c>
    </row>
    <row r="36" spans="1:5" ht="17.100000000000001" customHeight="1" outlineLevel="1">
      <c r="B36" s="18" t="s">
        <v>505</v>
      </c>
      <c r="C36" s="354"/>
      <c r="E36" s="354">
        <f>6556979233</f>
        <v>6556979233</v>
      </c>
    </row>
    <row r="37" spans="1:5" ht="17.100000000000001" customHeight="1" outlineLevel="1">
      <c r="B37" s="18" t="s">
        <v>506</v>
      </c>
      <c r="C37" s="92">
        <v>175520000</v>
      </c>
      <c r="E37" s="354">
        <v>510000000</v>
      </c>
    </row>
    <row r="38" spans="1:5" ht="17.100000000000001" customHeight="1">
      <c r="B38" s="18"/>
    </row>
    <row r="39" spans="1:5" ht="17.100000000000001" customHeight="1" thickBot="1">
      <c r="B39" s="4" t="s">
        <v>213</v>
      </c>
      <c r="C39" s="152">
        <f>SUM(C33:C37)</f>
        <v>175520000</v>
      </c>
      <c r="D39" s="155"/>
      <c r="E39" s="152">
        <f>SUM(E36:E38)</f>
        <v>7066979233</v>
      </c>
    </row>
    <row r="40" spans="1:5" ht="17.100000000000001" customHeight="1" thickTop="1">
      <c r="C40" s="188"/>
      <c r="D40" s="154"/>
      <c r="E40" s="154"/>
    </row>
    <row r="41" spans="1:5" ht="17.100000000000001" hidden="1" customHeight="1"/>
    <row r="42" spans="1:5" ht="17.100000000000001" hidden="1" customHeight="1" outlineLevel="1">
      <c r="A42" s="136">
        <v>3</v>
      </c>
      <c r="B42" s="137" t="s">
        <v>367</v>
      </c>
    </row>
    <row r="43" spans="1:5" ht="17.100000000000001" hidden="1" customHeight="1" outlineLevel="1"/>
    <row r="44" spans="1:5" ht="17.100000000000001" hidden="1" customHeight="1" outlineLevel="1">
      <c r="C44" s="138" t="s">
        <v>482</v>
      </c>
      <c r="D44" s="139"/>
      <c r="E44" s="138" t="s">
        <v>492</v>
      </c>
    </row>
    <row r="45" spans="1:5" ht="15" hidden="1" outlineLevel="1">
      <c r="C45" s="140" t="s">
        <v>28</v>
      </c>
      <c r="E45" s="140" t="s">
        <v>28</v>
      </c>
    </row>
    <row r="46" spans="1:5" ht="15" hidden="1" outlineLevel="1">
      <c r="C46" s="141"/>
      <c r="E46" s="141"/>
    </row>
    <row r="47" spans="1:5" ht="17.100000000000001" hidden="1" customHeight="1" outlineLevel="1">
      <c r="B47" s="5" t="s">
        <v>368</v>
      </c>
    </row>
    <row r="48" spans="1:5" ht="17.100000000000001" hidden="1" customHeight="1" outlineLevel="1">
      <c r="B48" s="5" t="s">
        <v>369</v>
      </c>
    </row>
    <row r="49" spans="1:5" ht="17.100000000000001" hidden="1" customHeight="1" outlineLevel="1"/>
    <row r="50" spans="1:5" ht="17.100000000000001" hidden="1" customHeight="1" outlineLevel="1" thickBot="1">
      <c r="B50" s="4" t="s">
        <v>213</v>
      </c>
      <c r="C50" s="152">
        <f>SUM(C47:C48)</f>
        <v>0</v>
      </c>
      <c r="D50" s="155"/>
      <c r="E50" s="152">
        <f>SUM(E47:E48)</f>
        <v>0</v>
      </c>
    </row>
    <row r="51" spans="1:5" ht="17.100000000000001" customHeight="1" collapsed="1">
      <c r="A51" s="136">
        <v>3</v>
      </c>
      <c r="B51" s="10" t="s">
        <v>216</v>
      </c>
      <c r="C51" s="54"/>
    </row>
    <row r="52" spans="1:5" ht="17.100000000000001" customHeight="1">
      <c r="C52" s="301">
        <v>41274</v>
      </c>
      <c r="D52" s="32"/>
      <c r="E52" s="133" t="s">
        <v>520</v>
      </c>
    </row>
    <row r="53" spans="1:5" ht="17.100000000000001" customHeight="1">
      <c r="C53" s="29" t="s">
        <v>28</v>
      </c>
      <c r="D53" s="24"/>
      <c r="E53" s="29" t="s">
        <v>28</v>
      </c>
    </row>
    <row r="55" spans="1:5" ht="17.100000000000001" customHeight="1">
      <c r="B55" s="37" t="s">
        <v>217</v>
      </c>
      <c r="C55" s="329">
        <f>SUM(C56:C61)</f>
        <v>13533716280</v>
      </c>
      <c r="D55" s="24"/>
      <c r="E55" s="46">
        <f>SUM(E56:E60)</f>
        <v>5576732389</v>
      </c>
    </row>
    <row r="56" spans="1:5" ht="17.100000000000001" customHeight="1">
      <c r="B56" s="33" t="s">
        <v>515</v>
      </c>
      <c r="C56" s="333">
        <v>9927253486</v>
      </c>
      <c r="D56" s="35"/>
      <c r="E56" s="296">
        <f>5522282460+53149929</f>
        <v>5575432389</v>
      </c>
    </row>
    <row r="57" spans="1:5" ht="17.100000000000001" customHeight="1">
      <c r="B57" s="33" t="s">
        <v>541</v>
      </c>
      <c r="C57" s="333">
        <v>487866000</v>
      </c>
      <c r="D57" s="35"/>
      <c r="E57" s="296"/>
    </row>
    <row r="58" spans="1:5" ht="17.100000000000001" customHeight="1">
      <c r="B58" s="33" t="s">
        <v>542</v>
      </c>
      <c r="C58" s="333">
        <v>420659333</v>
      </c>
      <c r="D58" s="35"/>
      <c r="E58" s="296"/>
    </row>
    <row r="59" spans="1:5" ht="17.100000000000001" customHeight="1">
      <c r="B59" s="33" t="s">
        <v>217</v>
      </c>
      <c r="C59" s="333">
        <v>1537893461</v>
      </c>
      <c r="D59" s="35"/>
      <c r="E59" s="296"/>
    </row>
    <row r="60" spans="1:5" ht="17.100000000000001" customHeight="1">
      <c r="B60" s="33" t="s">
        <v>444</v>
      </c>
      <c r="C60" s="293">
        <v>588000</v>
      </c>
      <c r="D60" s="35"/>
      <c r="E60" s="35">
        <v>1300000</v>
      </c>
    </row>
    <row r="61" spans="1:5" ht="17.100000000000001" customHeight="1">
      <c r="B61" s="5" t="s">
        <v>556</v>
      </c>
      <c r="C61" s="51">
        <v>1159456000</v>
      </c>
    </row>
    <row r="62" spans="1:5" ht="17.100000000000001" customHeight="1" thickBot="1">
      <c r="B62" s="4" t="s">
        <v>213</v>
      </c>
      <c r="C62" s="152">
        <f>C55</f>
        <v>13533716280</v>
      </c>
      <c r="D62" s="155"/>
      <c r="E62" s="152">
        <f>E55</f>
        <v>5576732389</v>
      </c>
    </row>
    <row r="63" spans="1:5" ht="17.100000000000001" customHeight="1" thickTop="1">
      <c r="C63" s="154"/>
      <c r="D63" s="154"/>
      <c r="E63" s="154"/>
    </row>
    <row r="64" spans="1:5" ht="17.100000000000001" customHeight="1">
      <c r="A64" s="136">
        <v>4</v>
      </c>
      <c r="B64" s="10" t="s">
        <v>218</v>
      </c>
    </row>
    <row r="65" spans="1:6" ht="17.100000000000001" customHeight="1">
      <c r="C65" s="301">
        <v>41274</v>
      </c>
      <c r="D65" s="32"/>
      <c r="E65" s="133" t="s">
        <v>520</v>
      </c>
    </row>
    <row r="66" spans="1:6" ht="17.100000000000001" customHeight="1">
      <c r="C66" s="29" t="s">
        <v>28</v>
      </c>
      <c r="D66" s="24"/>
      <c r="E66" s="29" t="s">
        <v>28</v>
      </c>
    </row>
    <row r="67" spans="1:6" ht="17.100000000000001" customHeight="1">
      <c r="B67" s="47"/>
      <c r="C67" s="26"/>
      <c r="D67" s="24"/>
      <c r="E67" s="26"/>
    </row>
    <row r="68" spans="1:6" ht="17.100000000000001" customHeight="1">
      <c r="B68" s="20" t="s">
        <v>445</v>
      </c>
      <c r="C68" s="333">
        <v>4738029964</v>
      </c>
      <c r="D68" s="24"/>
      <c r="E68" s="48">
        <f>4973511011</f>
        <v>4973511011</v>
      </c>
    </row>
    <row r="69" spans="1:6" ht="17.100000000000001" customHeight="1">
      <c r="B69" s="44" t="s">
        <v>514</v>
      </c>
      <c r="C69" s="333">
        <v>1272152013</v>
      </c>
      <c r="D69" s="24"/>
      <c r="E69" s="289">
        <v>641874690</v>
      </c>
    </row>
    <row r="70" spans="1:6" ht="17.100000000000001" customHeight="1">
      <c r="B70" s="44" t="s">
        <v>446</v>
      </c>
      <c r="C70" s="333">
        <v>1778220127</v>
      </c>
      <c r="D70" s="24"/>
      <c r="E70" s="289">
        <v>10544943494</v>
      </c>
    </row>
    <row r="71" spans="1:6" ht="17.100000000000001" customHeight="1">
      <c r="B71" s="44" t="s">
        <v>528</v>
      </c>
      <c r="C71" s="333">
        <v>143753353</v>
      </c>
      <c r="D71" s="24"/>
      <c r="E71" s="289"/>
    </row>
    <row r="72" spans="1:6" ht="17.100000000000001" customHeight="1" thickBot="1">
      <c r="B72" s="4" t="s">
        <v>213</v>
      </c>
      <c r="C72" s="152">
        <f>C70+C68+C69+C71</f>
        <v>7932155457</v>
      </c>
      <c r="D72" s="155"/>
      <c r="E72" s="152">
        <f>E70+E68+E69</f>
        <v>16160329195</v>
      </c>
    </row>
    <row r="73" spans="1:6" ht="17.100000000000001" customHeight="1" thickTop="1">
      <c r="C73" s="154"/>
      <c r="D73" s="154"/>
      <c r="E73" s="154"/>
    </row>
    <row r="74" spans="1:6" ht="17.100000000000001" hidden="1" customHeight="1">
      <c r="A74" s="136">
        <v>5</v>
      </c>
      <c r="B74" s="137" t="s">
        <v>391</v>
      </c>
    </row>
    <row r="75" spans="1:6" ht="30.75" hidden="1" customHeight="1">
      <c r="A75" s="158"/>
      <c r="B75" s="15"/>
      <c r="C75" s="301" t="s">
        <v>517</v>
      </c>
      <c r="D75" s="159"/>
      <c r="E75" s="133" t="s">
        <v>512</v>
      </c>
      <c r="F75" s="337"/>
    </row>
    <row r="76" spans="1:6" ht="17.100000000000001" hidden="1" customHeight="1">
      <c r="C76" s="141"/>
      <c r="D76" s="141"/>
      <c r="E76" s="141"/>
      <c r="F76" s="141"/>
    </row>
    <row r="77" spans="1:6" ht="17.100000000000001" hidden="1" customHeight="1">
      <c r="B77" s="5" t="s">
        <v>493</v>
      </c>
      <c r="C77" s="160"/>
      <c r="E77" s="160"/>
      <c r="F77" s="54"/>
    </row>
    <row r="78" spans="1:6" ht="17.100000000000001" hidden="1" customHeight="1">
      <c r="F78" s="54"/>
    </row>
    <row r="79" spans="1:6" ht="17.100000000000001" hidden="1" customHeight="1" thickBot="1">
      <c r="B79" s="4" t="s">
        <v>213</v>
      </c>
      <c r="C79" s="152">
        <f>SUM(C77:C77)</f>
        <v>0</v>
      </c>
      <c r="D79" s="152"/>
      <c r="E79" s="152">
        <f>SUM(E77:E77)</f>
        <v>0</v>
      </c>
      <c r="F79" s="168"/>
    </row>
    <row r="80" spans="1:6" ht="17.100000000000001" hidden="1" customHeight="1" thickTop="1">
      <c r="E80" s="290" t="b">
        <f>E79=CDKT!F36</f>
        <v>1</v>
      </c>
    </row>
    <row r="81" spans="1:6" ht="17.100000000000001" hidden="1" customHeight="1"/>
    <row r="82" spans="1:6" ht="17.100000000000001" hidden="1" customHeight="1">
      <c r="A82" s="136">
        <v>5</v>
      </c>
      <c r="B82" s="10" t="s">
        <v>219</v>
      </c>
    </row>
    <row r="83" spans="1:6" ht="17.100000000000001" hidden="1" customHeight="1">
      <c r="C83" s="301" t="s">
        <v>517</v>
      </c>
      <c r="D83" s="32"/>
      <c r="E83" s="133" t="s">
        <v>512</v>
      </c>
    </row>
    <row r="84" spans="1:6" ht="17.100000000000001" hidden="1" customHeight="1">
      <c r="C84" s="140" t="s">
        <v>28</v>
      </c>
      <c r="E84" s="140" t="s">
        <v>28</v>
      </c>
    </row>
    <row r="85" spans="1:6" ht="17.100000000000001" hidden="1" customHeight="1">
      <c r="B85" s="156" t="s">
        <v>220</v>
      </c>
    </row>
    <row r="86" spans="1:6" ht="17.100000000000001" hidden="1" customHeight="1">
      <c r="B86" s="156" t="s">
        <v>221</v>
      </c>
      <c r="C86" s="51">
        <v>0</v>
      </c>
    </row>
    <row r="87" spans="1:6" s="9" customFormat="1" ht="17.100000000000001" hidden="1" customHeight="1">
      <c r="A87" s="157"/>
      <c r="B87" s="161" t="s">
        <v>222</v>
      </c>
      <c r="C87" s="145"/>
      <c r="D87" s="162"/>
      <c r="E87" s="50">
        <v>0</v>
      </c>
      <c r="F87" s="338"/>
    </row>
    <row r="88" spans="1:6" s="9" customFormat="1" ht="17.100000000000001" hidden="1" customHeight="1">
      <c r="A88" s="157"/>
      <c r="B88" s="161" t="s">
        <v>223</v>
      </c>
      <c r="C88" s="145"/>
      <c r="D88" s="162"/>
      <c r="E88" s="214"/>
      <c r="F88" s="338"/>
    </row>
    <row r="89" spans="1:6" s="9" customFormat="1" ht="17.100000000000001" hidden="1" customHeight="1">
      <c r="A89" s="157"/>
      <c r="B89" s="156" t="s">
        <v>224</v>
      </c>
      <c r="C89" s="163"/>
      <c r="D89" s="164"/>
      <c r="E89" s="163"/>
      <c r="F89" s="338"/>
    </row>
    <row r="90" spans="1:6" ht="17.100000000000001" hidden="1" customHeight="1" thickBot="1">
      <c r="B90" s="4" t="s">
        <v>213</v>
      </c>
      <c r="C90" s="152">
        <f>SUM(C85:C89)</f>
        <v>0</v>
      </c>
      <c r="D90" s="155"/>
      <c r="E90" s="152">
        <f>E86</f>
        <v>0</v>
      </c>
    </row>
    <row r="91" spans="1:6" ht="17.100000000000001" hidden="1" customHeight="1" thickTop="1">
      <c r="C91" s="154"/>
      <c r="D91" s="154"/>
      <c r="E91" s="154" t="b">
        <f>E90=CDKT!F38</f>
        <v>1</v>
      </c>
    </row>
    <row r="92" spans="1:6" ht="17.100000000000001" customHeight="1">
      <c r="A92" s="136">
        <v>5</v>
      </c>
      <c r="B92" s="10" t="s">
        <v>395</v>
      </c>
    </row>
    <row r="93" spans="1:6" ht="17.100000000000001" customHeight="1">
      <c r="C93" s="301">
        <v>41274</v>
      </c>
      <c r="D93" s="32"/>
      <c r="E93" s="133" t="s">
        <v>520</v>
      </c>
    </row>
    <row r="94" spans="1:6" ht="17.100000000000001" customHeight="1">
      <c r="C94" s="140" t="s">
        <v>28</v>
      </c>
      <c r="E94" s="140" t="s">
        <v>28</v>
      </c>
    </row>
    <row r="95" spans="1:6" ht="17.100000000000001" customHeight="1">
      <c r="B95" s="49" t="s">
        <v>443</v>
      </c>
      <c r="C95" s="46">
        <f>C96</f>
        <v>616252295</v>
      </c>
      <c r="E95" s="46">
        <f>E96</f>
        <v>299531765</v>
      </c>
    </row>
    <row r="96" spans="1:6" ht="17.100000000000001" customHeight="1">
      <c r="B96" s="37" t="s">
        <v>396</v>
      </c>
      <c r="C96" s="226">
        <v>616252295</v>
      </c>
      <c r="E96" s="24">
        <v>299531765</v>
      </c>
    </row>
    <row r="97" spans="1:9" ht="17.100000000000001" customHeight="1">
      <c r="B97" s="49" t="s">
        <v>444</v>
      </c>
      <c r="C97" s="46">
        <f>SUM(C98:C99)</f>
        <v>208893785</v>
      </c>
      <c r="E97" s="46">
        <f>SUM(E98:E99)</f>
        <v>83100000</v>
      </c>
    </row>
    <row r="98" spans="1:9" s="9" customFormat="1" ht="17.100000000000001" customHeight="1">
      <c r="A98" s="157"/>
      <c r="B98" s="37" t="s">
        <v>396</v>
      </c>
      <c r="C98" s="24">
        <v>205693785</v>
      </c>
      <c r="D98" s="164"/>
      <c r="E98" s="24">
        <v>79900000</v>
      </c>
      <c r="F98" s="338"/>
    </row>
    <row r="99" spans="1:9" ht="17.100000000000001" customHeight="1">
      <c r="B99" s="37" t="s">
        <v>397</v>
      </c>
      <c r="C99" s="24">
        <v>3200000</v>
      </c>
      <c r="E99" s="24">
        <v>3200000</v>
      </c>
    </row>
    <row r="100" spans="1:9" ht="17.100000000000001" customHeight="1" thickBot="1">
      <c r="B100" s="4" t="s">
        <v>213</v>
      </c>
      <c r="C100" s="152">
        <f>C95+C97</f>
        <v>825146080</v>
      </c>
      <c r="D100" s="155"/>
      <c r="E100" s="152">
        <f>E95+E97</f>
        <v>382631765</v>
      </c>
    </row>
    <row r="101" spans="1:9" ht="17.100000000000001" customHeight="1" thickTop="1"/>
    <row r="102" spans="1:9" ht="17.100000000000001" customHeight="1">
      <c r="A102" s="136">
        <v>6</v>
      </c>
      <c r="B102" s="297" t="s">
        <v>226</v>
      </c>
    </row>
    <row r="103" spans="1:9" ht="17.100000000000001" customHeight="1">
      <c r="A103" s="158"/>
      <c r="B103" s="15"/>
      <c r="C103" s="301">
        <v>41274</v>
      </c>
      <c r="D103" s="32"/>
      <c r="E103" s="133" t="s">
        <v>520</v>
      </c>
      <c r="F103" s="31"/>
      <c r="G103" s="3"/>
      <c r="H103" s="3"/>
      <c r="I103" s="3"/>
    </row>
    <row r="104" spans="1:9" ht="17.100000000000001" customHeight="1">
      <c r="C104" s="140" t="s">
        <v>28</v>
      </c>
      <c r="D104" s="141"/>
      <c r="E104" s="140" t="s">
        <v>28</v>
      </c>
      <c r="F104" s="141"/>
      <c r="G104" s="3"/>
      <c r="H104" s="3"/>
      <c r="I104" s="3"/>
    </row>
    <row r="105" spans="1:9" ht="17.100000000000001" customHeight="1">
      <c r="B105" s="310"/>
      <c r="C105" s="366"/>
      <c r="D105" s="366"/>
      <c r="E105" s="366"/>
      <c r="F105" s="141"/>
      <c r="G105" s="3"/>
      <c r="H105" s="3"/>
      <c r="I105" s="3"/>
    </row>
    <row r="106" spans="1:9" ht="17.100000000000001" customHeight="1">
      <c r="B106" s="367" t="s">
        <v>463</v>
      </c>
      <c r="C106" s="263"/>
      <c r="D106" s="182"/>
      <c r="E106" s="182">
        <v>74545097</v>
      </c>
      <c r="F106" s="182"/>
      <c r="G106" s="184"/>
      <c r="H106" s="3"/>
      <c r="I106" s="3"/>
    </row>
    <row r="107" spans="1:9" ht="17.100000000000001" customHeight="1">
      <c r="B107" s="150" t="s">
        <v>464</v>
      </c>
      <c r="C107" s="370">
        <v>360546656</v>
      </c>
      <c r="D107" s="182"/>
      <c r="E107" s="182">
        <v>360546656</v>
      </c>
      <c r="F107" s="182"/>
      <c r="G107" s="184"/>
      <c r="H107" s="3"/>
      <c r="I107" s="3"/>
    </row>
    <row r="108" spans="1:9" ht="17.100000000000001" customHeight="1">
      <c r="B108" s="367" t="s">
        <v>465</v>
      </c>
      <c r="C108" s="263"/>
      <c r="D108" s="182"/>
      <c r="E108" s="185">
        <v>265461476</v>
      </c>
      <c r="F108" s="185"/>
      <c r="G108" s="184"/>
      <c r="H108" s="3"/>
      <c r="I108" s="3"/>
    </row>
    <row r="109" spans="1:9" ht="17.100000000000001" customHeight="1">
      <c r="A109" s="142"/>
      <c r="B109" s="368" t="s">
        <v>527</v>
      </c>
      <c r="C109" s="226">
        <v>768609523</v>
      </c>
      <c r="D109" s="185"/>
      <c r="E109" s="185"/>
      <c r="F109" s="185"/>
      <c r="G109" s="184"/>
      <c r="H109" s="3"/>
      <c r="I109" s="3"/>
    </row>
    <row r="110" spans="1:9" ht="17.100000000000001" customHeight="1">
      <c r="A110" s="142"/>
      <c r="B110" s="524" t="s">
        <v>521</v>
      </c>
      <c r="C110" s="526"/>
      <c r="D110" s="150"/>
      <c r="E110" s="525">
        <v>734330486</v>
      </c>
      <c r="F110" s="150"/>
      <c r="G110" s="184"/>
      <c r="H110" s="3"/>
      <c r="I110" s="3"/>
    </row>
    <row r="111" spans="1:9" ht="17.100000000000001" customHeight="1">
      <c r="A111" s="142"/>
      <c r="B111" s="524"/>
      <c r="C111" s="526"/>
      <c r="D111" s="150"/>
      <c r="E111" s="525"/>
      <c r="F111" s="150"/>
      <c r="G111" s="184"/>
      <c r="H111" s="3"/>
      <c r="I111" s="3"/>
    </row>
    <row r="112" spans="1:9" ht="17.100000000000001" customHeight="1">
      <c r="A112" s="142"/>
      <c r="B112" s="184" t="s">
        <v>522</v>
      </c>
      <c r="C112" s="395"/>
      <c r="D112" s="150"/>
      <c r="E112" s="355">
        <v>606176364</v>
      </c>
      <c r="F112" s="150"/>
      <c r="G112" s="184"/>
      <c r="H112" s="3"/>
      <c r="I112" s="3"/>
    </row>
    <row r="113" spans="1:9" ht="17.100000000000001" customHeight="1">
      <c r="A113" s="142"/>
      <c r="B113" s="184" t="s">
        <v>559</v>
      </c>
      <c r="C113" s="226">
        <v>747813654</v>
      </c>
      <c r="D113" s="150"/>
      <c r="E113" s="355"/>
      <c r="F113" s="150"/>
      <c r="G113" s="184"/>
      <c r="H113" s="3"/>
      <c r="I113" s="3"/>
    </row>
    <row r="114" spans="1:9" ht="17.100000000000001" customHeight="1">
      <c r="A114" s="142"/>
      <c r="B114" s="184" t="s">
        <v>523</v>
      </c>
      <c r="C114" s="371"/>
      <c r="D114" s="190"/>
      <c r="E114" s="355">
        <v>20178000</v>
      </c>
      <c r="F114" s="150"/>
      <c r="G114" s="184"/>
      <c r="H114" s="3"/>
      <c r="I114" s="3"/>
    </row>
    <row r="115" spans="1:9" ht="17.100000000000001" customHeight="1">
      <c r="A115" s="142"/>
      <c r="B115" s="184" t="s">
        <v>557</v>
      </c>
      <c r="C115" s="226">
        <v>4168673447</v>
      </c>
      <c r="D115" s="150"/>
      <c r="E115" s="150"/>
      <c r="F115" s="150"/>
      <c r="G115" s="184"/>
      <c r="H115" s="3"/>
      <c r="I115" s="3"/>
    </row>
    <row r="116" spans="1:9" ht="17.100000000000001" customHeight="1">
      <c r="A116" s="142"/>
      <c r="B116" s="369" t="s">
        <v>560</v>
      </c>
      <c r="C116" s="226">
        <v>164452959</v>
      </c>
      <c r="D116" s="150"/>
      <c r="E116" s="150"/>
      <c r="F116" s="150"/>
      <c r="G116" s="184"/>
      <c r="H116" s="3"/>
      <c r="I116" s="3"/>
    </row>
    <row r="117" spans="1:9" ht="17.100000000000001" customHeight="1">
      <c r="A117" s="142"/>
      <c r="B117" s="369" t="s">
        <v>558</v>
      </c>
      <c r="C117" s="226">
        <v>270000000</v>
      </c>
      <c r="D117" s="150"/>
      <c r="E117" s="150"/>
      <c r="F117" s="150"/>
      <c r="G117" s="184"/>
      <c r="H117" s="3"/>
      <c r="I117" s="3"/>
    </row>
    <row r="118" spans="1:9" ht="17.100000000000001" customHeight="1">
      <c r="A118" s="142"/>
      <c r="B118" s="369" t="s">
        <v>538</v>
      </c>
      <c r="C118" s="226">
        <v>2095109091</v>
      </c>
      <c r="D118" s="150"/>
      <c r="E118" s="150"/>
      <c r="F118" s="150"/>
      <c r="G118" s="184"/>
      <c r="H118" s="3"/>
      <c r="I118" s="3"/>
    </row>
    <row r="119" spans="1:9" ht="17.100000000000001" customHeight="1">
      <c r="A119" s="142"/>
      <c r="B119" s="369" t="s">
        <v>539</v>
      </c>
      <c r="C119" s="226">
        <v>75975000</v>
      </c>
      <c r="D119" s="150"/>
      <c r="E119" s="150"/>
      <c r="F119" s="150"/>
      <c r="G119" s="184"/>
      <c r="H119" s="3"/>
      <c r="I119" s="3"/>
    </row>
    <row r="120" spans="1:9" ht="17.100000000000001" customHeight="1">
      <c r="A120" s="142"/>
      <c r="B120" s="369" t="s">
        <v>561</v>
      </c>
      <c r="C120" s="226">
        <v>2678357573</v>
      </c>
      <c r="D120" s="150"/>
      <c r="E120" s="150"/>
      <c r="F120" s="150"/>
      <c r="G120" s="184"/>
      <c r="H120" s="3"/>
      <c r="I120" s="3"/>
    </row>
    <row r="121" spans="1:9" ht="17.100000000000001" customHeight="1">
      <c r="A121" s="142"/>
      <c r="B121" s="369" t="s">
        <v>562</v>
      </c>
      <c r="C121" s="226">
        <v>1662450000</v>
      </c>
      <c r="D121" s="150"/>
      <c r="E121" s="150"/>
      <c r="F121" s="150"/>
      <c r="G121" s="184"/>
      <c r="H121" s="3"/>
      <c r="I121" s="3"/>
    </row>
    <row r="122" spans="1:9" ht="17.100000000000001" customHeight="1" thickBot="1">
      <c r="B122" s="311" t="s">
        <v>213</v>
      </c>
      <c r="C122" s="322">
        <f>SUM(C106:C121)</f>
        <v>12991987903</v>
      </c>
      <c r="D122" s="187"/>
      <c r="E122" s="322">
        <f>SUM(E106:E114)</f>
        <v>2061238079</v>
      </c>
      <c r="F122" s="187"/>
      <c r="G122" s="184"/>
      <c r="H122" s="3"/>
      <c r="I122" s="3"/>
    </row>
    <row r="123" spans="1:9" ht="17.100000000000001" customHeight="1" thickTop="1">
      <c r="C123" s="419"/>
      <c r="D123" s="188"/>
      <c r="E123" s="188"/>
      <c r="F123" s="341"/>
      <c r="G123" s="190"/>
    </row>
    <row r="124" spans="1:9" ht="17.100000000000001" customHeight="1">
      <c r="A124" s="136">
        <v>8</v>
      </c>
      <c r="B124" s="10" t="s">
        <v>227</v>
      </c>
      <c r="C124" s="54"/>
    </row>
    <row r="125" spans="1:9" ht="17.100000000000001" customHeight="1">
      <c r="C125" s="301">
        <v>41274</v>
      </c>
      <c r="D125" s="32"/>
      <c r="E125" s="133" t="s">
        <v>520</v>
      </c>
      <c r="F125" s="342"/>
    </row>
    <row r="126" spans="1:9" s="192" customFormat="1" ht="35.25" customHeight="1">
      <c r="A126" s="191"/>
      <c r="C126" s="193" t="s">
        <v>28</v>
      </c>
      <c r="D126" s="193"/>
      <c r="E126" s="343" t="s">
        <v>28</v>
      </c>
      <c r="F126" s="344"/>
    </row>
    <row r="127" spans="1:9" ht="17.100000000000001" customHeight="1">
      <c r="E127" s="147"/>
      <c r="F127" s="54"/>
    </row>
    <row r="128" spans="1:9" s="194" customFormat="1" ht="17.100000000000001" customHeight="1">
      <c r="A128" s="157"/>
      <c r="B128" s="19" t="s">
        <v>97</v>
      </c>
      <c r="C128" s="346">
        <f>SUM(C129:C134)</f>
        <v>25360610000</v>
      </c>
      <c r="D128" s="195"/>
      <c r="E128" s="346">
        <f>SUM(E129:E134)</f>
        <v>25917050000</v>
      </c>
      <c r="F128" s="345"/>
    </row>
    <row r="129" spans="1:7" s="9" customFormat="1" ht="17.100000000000001" customHeight="1">
      <c r="A129" s="157"/>
      <c r="B129" s="5" t="s">
        <v>495</v>
      </c>
      <c r="C129" s="55"/>
      <c r="D129" s="50"/>
      <c r="E129" s="55">
        <v>9901000000</v>
      </c>
      <c r="F129" s="162"/>
      <c r="G129" s="198"/>
    </row>
    <row r="130" spans="1:7" s="9" customFormat="1" ht="17.100000000000001" customHeight="1">
      <c r="A130" s="157"/>
      <c r="B130" s="5" t="s">
        <v>519</v>
      </c>
      <c r="C130" s="55">
        <v>2500000000</v>
      </c>
      <c r="D130" s="50"/>
      <c r="E130" s="55">
        <v>2500000000</v>
      </c>
      <c r="F130" s="162"/>
      <c r="G130" s="198"/>
    </row>
    <row r="131" spans="1:7" s="9" customFormat="1" ht="17.100000000000001" customHeight="1">
      <c r="A131" s="157"/>
      <c r="B131" s="5" t="s">
        <v>508</v>
      </c>
      <c r="C131" s="55">
        <v>19094560000</v>
      </c>
      <c r="D131" s="50"/>
      <c r="E131" s="55">
        <v>9750000000</v>
      </c>
      <c r="F131" s="162"/>
      <c r="G131" s="198"/>
    </row>
    <row r="132" spans="1:7" s="9" customFormat="1" ht="17.100000000000001" customHeight="1">
      <c r="A132" s="157"/>
      <c r="B132" s="5" t="s">
        <v>447</v>
      </c>
      <c r="C132" s="55">
        <v>1800000000</v>
      </c>
      <c r="D132" s="50"/>
      <c r="E132" s="55">
        <v>1800000000</v>
      </c>
      <c r="F132" s="162"/>
      <c r="G132" s="198"/>
    </row>
    <row r="133" spans="1:7" s="194" customFormat="1" ht="17.100000000000001" customHeight="1">
      <c r="A133" s="157"/>
      <c r="B133" s="5" t="s">
        <v>494</v>
      </c>
      <c r="C133" s="147">
        <v>886050000</v>
      </c>
      <c r="D133" s="196"/>
      <c r="E133" s="147">
        <v>886050000</v>
      </c>
      <c r="F133" s="345"/>
    </row>
    <row r="134" spans="1:7" ht="17.100000000000001" customHeight="1">
      <c r="B134" s="5" t="s">
        <v>524</v>
      </c>
      <c r="C134" s="147">
        <v>1080000000</v>
      </c>
      <c r="E134" s="147">
        <v>1080000000</v>
      </c>
      <c r="F134" s="54"/>
    </row>
    <row r="135" spans="1:7" ht="17.100000000000001" customHeight="1" thickBot="1">
      <c r="B135" s="4"/>
      <c r="C135" s="153">
        <f>C128</f>
        <v>25360610000</v>
      </c>
      <c r="D135" s="346"/>
      <c r="E135" s="153">
        <f>E128</f>
        <v>25917050000</v>
      </c>
      <c r="F135" s="168"/>
    </row>
    <row r="136" spans="1:7" ht="17.100000000000001" customHeight="1" thickTop="1">
      <c r="C136" s="352"/>
      <c r="D136" s="5"/>
      <c r="E136" s="154"/>
      <c r="F136" s="167"/>
    </row>
    <row r="137" spans="1:7" ht="17.100000000000001" hidden="1" customHeight="1">
      <c r="A137" s="136">
        <v>19</v>
      </c>
      <c r="B137" s="10" t="s">
        <v>228</v>
      </c>
      <c r="C137" s="54"/>
    </row>
    <row r="138" spans="1:7" ht="17.100000000000001" hidden="1" customHeight="1">
      <c r="C138" s="133">
        <v>40268</v>
      </c>
      <c r="D138" s="32"/>
      <c r="E138" s="31" t="s">
        <v>485</v>
      </c>
    </row>
    <row r="139" spans="1:7" ht="17.100000000000001" hidden="1" customHeight="1">
      <c r="C139" s="140" t="s">
        <v>28</v>
      </c>
      <c r="E139" s="140" t="s">
        <v>28</v>
      </c>
    </row>
    <row r="140" spans="1:7" ht="17.100000000000001" hidden="1" customHeight="1"/>
    <row r="141" spans="1:7" ht="17.100000000000001" hidden="1" customHeight="1">
      <c r="B141" s="5" t="s">
        <v>229</v>
      </c>
    </row>
    <row r="142" spans="1:7" ht="17.100000000000001" hidden="1" customHeight="1">
      <c r="B142" s="5" t="s">
        <v>230</v>
      </c>
    </row>
    <row r="143" spans="1:7" ht="17.100000000000001" hidden="1" customHeight="1">
      <c r="B143" s="5" t="s">
        <v>231</v>
      </c>
    </row>
    <row r="144" spans="1:7" ht="17.100000000000001" hidden="1" customHeight="1">
      <c r="B144" s="5" t="s">
        <v>232</v>
      </c>
    </row>
    <row r="145" spans="1:5" ht="17.100000000000001" hidden="1" customHeight="1"/>
    <row r="146" spans="1:5" ht="17.100000000000001" hidden="1" customHeight="1">
      <c r="B146" s="4" t="s">
        <v>213</v>
      </c>
      <c r="C146" s="152">
        <f>SUM(C141:C145)</f>
        <v>0</v>
      </c>
      <c r="D146" s="155"/>
      <c r="E146" s="152">
        <f>SUM(E141:E145)</f>
        <v>0</v>
      </c>
    </row>
    <row r="147" spans="1:5" ht="17.100000000000001" hidden="1" customHeight="1">
      <c r="C147" s="154"/>
      <c r="D147" s="154"/>
      <c r="E147" s="154"/>
    </row>
    <row r="148" spans="1:5" ht="17.100000000000001" hidden="1" customHeight="1"/>
    <row r="149" spans="1:5" ht="17.100000000000001" hidden="1" customHeight="1"/>
    <row r="150" spans="1:5" ht="17.100000000000001" hidden="1" customHeight="1">
      <c r="A150" s="136">
        <v>20</v>
      </c>
      <c r="B150" s="10" t="s">
        <v>400</v>
      </c>
      <c r="C150" s="54"/>
    </row>
    <row r="151" spans="1:5" ht="17.100000000000001" hidden="1" customHeight="1">
      <c r="C151" s="133">
        <v>40268</v>
      </c>
      <c r="D151" s="32"/>
      <c r="E151" s="31" t="s">
        <v>485</v>
      </c>
    </row>
    <row r="152" spans="1:5" ht="17.100000000000001" hidden="1" customHeight="1">
      <c r="C152" s="140" t="s">
        <v>28</v>
      </c>
      <c r="E152" s="140" t="s">
        <v>28</v>
      </c>
    </row>
    <row r="153" spans="1:5" ht="17.100000000000001" hidden="1" customHeight="1"/>
    <row r="154" spans="1:5" ht="17.100000000000001" hidden="1" customHeight="1">
      <c r="B154" s="5" t="s">
        <v>225</v>
      </c>
    </row>
    <row r="155" spans="1:5" ht="17.100000000000001" hidden="1" customHeight="1">
      <c r="B155" s="5" t="s">
        <v>99</v>
      </c>
    </row>
    <row r="156" spans="1:5" ht="17.100000000000001" hidden="1" customHeight="1"/>
    <row r="157" spans="1:5" ht="17.100000000000001" hidden="1" customHeight="1">
      <c r="B157" s="4" t="s">
        <v>213</v>
      </c>
      <c r="C157" s="152">
        <f>SUM(C154:C156)</f>
        <v>0</v>
      </c>
      <c r="D157" s="155"/>
      <c r="E157" s="152">
        <f>SUM(E154:E156)</f>
        <v>0</v>
      </c>
    </row>
    <row r="158" spans="1:5" ht="17.100000000000001" hidden="1" customHeight="1">
      <c r="C158" s="154"/>
      <c r="D158" s="154"/>
      <c r="E158" s="154"/>
    </row>
    <row r="160" spans="1:5" ht="17.100000000000001" customHeight="1">
      <c r="A160" s="136">
        <v>9</v>
      </c>
      <c r="B160" s="298" t="s">
        <v>236</v>
      </c>
      <c r="C160" s="54"/>
    </row>
    <row r="161" spans="1:5" ht="17.100000000000001" customHeight="1">
      <c r="C161" s="301">
        <v>41274</v>
      </c>
      <c r="D161" s="32"/>
      <c r="E161" s="133" t="s">
        <v>520</v>
      </c>
    </row>
    <row r="162" spans="1:5" ht="17.100000000000001" customHeight="1">
      <c r="C162" s="140" t="s">
        <v>28</v>
      </c>
      <c r="E162" s="140" t="s">
        <v>28</v>
      </c>
    </row>
    <row r="164" spans="1:5" ht="17.100000000000001" customHeight="1">
      <c r="B164" s="247" t="s">
        <v>466</v>
      </c>
      <c r="C164" s="251">
        <f>SUM(C165:C167)</f>
        <v>3270000000</v>
      </c>
      <c r="D164" s="201"/>
      <c r="E164" s="251">
        <f>SUM(E165:E167)</f>
        <v>2618897568</v>
      </c>
    </row>
    <row r="165" spans="1:5" ht="17.100000000000001" customHeight="1">
      <c r="B165" s="250" t="s">
        <v>469</v>
      </c>
      <c r="C165" s="211"/>
      <c r="D165" s="150"/>
      <c r="E165" s="211">
        <v>1927246568</v>
      </c>
    </row>
    <row r="166" spans="1:5" ht="17.100000000000001" customHeight="1">
      <c r="B166" s="248" t="s">
        <v>467</v>
      </c>
      <c r="C166" s="150"/>
      <c r="D166" s="150"/>
      <c r="E166" s="150"/>
    </row>
    <row r="167" spans="1:5" ht="17.100000000000001" customHeight="1">
      <c r="B167" s="249" t="s">
        <v>468</v>
      </c>
      <c r="C167" s="150">
        <v>3270000000</v>
      </c>
      <c r="D167" s="185"/>
      <c r="E167" s="150">
        <v>691651000</v>
      </c>
    </row>
    <row r="168" spans="1:5" ht="17.100000000000001" customHeight="1">
      <c r="B168" s="249"/>
      <c r="C168" s="145"/>
      <c r="D168" s="185"/>
      <c r="E168" s="202"/>
    </row>
    <row r="169" spans="1:5" ht="17.100000000000001" customHeight="1">
      <c r="E169" s="291"/>
    </row>
    <row r="170" spans="1:5" ht="17.100000000000001" customHeight="1" thickBot="1">
      <c r="B170" s="4" t="s">
        <v>213</v>
      </c>
      <c r="C170" s="152">
        <f>C164</f>
        <v>3270000000</v>
      </c>
      <c r="D170" s="152">
        <f>D164</f>
        <v>0</v>
      </c>
      <c r="E170" s="152">
        <f>E164</f>
        <v>2618897568</v>
      </c>
    </row>
    <row r="171" spans="1:5" ht="17.100000000000001" customHeight="1" thickTop="1">
      <c r="B171" s="18"/>
      <c r="C171" s="154"/>
      <c r="D171" s="154"/>
      <c r="E171" s="154"/>
    </row>
    <row r="173" spans="1:5" ht="17.100000000000001" customHeight="1">
      <c r="A173" s="136">
        <v>10</v>
      </c>
      <c r="B173" s="10" t="s">
        <v>237</v>
      </c>
      <c r="C173" s="20"/>
      <c r="E173" s="203"/>
    </row>
    <row r="174" spans="1:5" ht="17.100000000000001" customHeight="1">
      <c r="C174" s="301">
        <v>41274</v>
      </c>
      <c r="D174" s="32"/>
      <c r="E174" s="133" t="s">
        <v>520</v>
      </c>
    </row>
    <row r="175" spans="1:5" ht="17.100000000000001" customHeight="1">
      <c r="C175" s="140" t="s">
        <v>28</v>
      </c>
      <c r="E175" s="140" t="s">
        <v>28</v>
      </c>
    </row>
    <row r="176" spans="1:5" ht="17.100000000000001" customHeight="1">
      <c r="C176" s="165"/>
      <c r="E176" s="165"/>
    </row>
    <row r="177" spans="1:6" ht="17.100000000000001" customHeight="1">
      <c r="B177" s="245" t="s">
        <v>238</v>
      </c>
      <c r="C177" s="224">
        <v>116478699</v>
      </c>
      <c r="D177" s="54"/>
      <c r="E177" s="292">
        <f>202100981+97470079</f>
        <v>299571060</v>
      </c>
    </row>
    <row r="178" spans="1:6" ht="17.100000000000001" customHeight="1">
      <c r="B178" s="245" t="s">
        <v>240</v>
      </c>
      <c r="C178" s="146">
        <v>102018291</v>
      </c>
      <c r="D178" s="54"/>
      <c r="E178" s="146">
        <v>116082426</v>
      </c>
    </row>
    <row r="179" spans="1:6" ht="17.100000000000001" customHeight="1">
      <c r="B179" s="246" t="s">
        <v>470</v>
      </c>
      <c r="C179" s="146">
        <v>3793006</v>
      </c>
      <c r="D179" s="54"/>
      <c r="E179" s="147">
        <f>895650+135699</f>
        <v>1031349</v>
      </c>
      <c r="F179" s="224"/>
    </row>
    <row r="180" spans="1:6" ht="17.100000000000001" customHeight="1">
      <c r="B180" s="245" t="s">
        <v>241</v>
      </c>
      <c r="C180" s="146">
        <v>485510000</v>
      </c>
      <c r="D180" s="54"/>
      <c r="E180" s="146">
        <v>309057600</v>
      </c>
    </row>
    <row r="181" spans="1:6" ht="17.100000000000001" customHeight="1">
      <c r="B181" s="246" t="s">
        <v>540</v>
      </c>
      <c r="C181" s="146">
        <v>2093903</v>
      </c>
      <c r="D181" s="54"/>
      <c r="E181" s="54"/>
    </row>
    <row r="182" spans="1:6" ht="17.100000000000001" hidden="1" customHeight="1"/>
    <row r="183" spans="1:6" ht="17.100000000000001" hidden="1" customHeight="1"/>
    <row r="185" spans="1:6" ht="17.100000000000001" customHeight="1" thickBot="1">
      <c r="B185" s="4" t="s">
        <v>213</v>
      </c>
      <c r="C185" s="152">
        <f>SUM(C177:C184)</f>
        <v>709893899</v>
      </c>
      <c r="D185" s="155"/>
      <c r="E185" s="152">
        <f>SUM(E177:E184)</f>
        <v>725742435</v>
      </c>
    </row>
    <row r="186" spans="1:6" ht="17.100000000000001" customHeight="1" thickTop="1">
      <c r="C186" s="188"/>
      <c r="D186" s="154"/>
      <c r="E186" s="154"/>
    </row>
    <row r="187" spans="1:6" ht="17.100000000000001" hidden="1" customHeight="1">
      <c r="E187" s="51">
        <f>SUM(E177:E185)</f>
        <v>1451484870</v>
      </c>
    </row>
    <row r="189" spans="1:6" ht="17.100000000000001" customHeight="1">
      <c r="A189" s="136">
        <v>11</v>
      </c>
      <c r="B189" s="10" t="s">
        <v>242</v>
      </c>
      <c r="C189" s="54"/>
    </row>
    <row r="190" spans="1:6" ht="17.100000000000001" customHeight="1">
      <c r="C190" s="301">
        <v>41274</v>
      </c>
      <c r="D190" s="32"/>
      <c r="E190" s="133" t="s">
        <v>520</v>
      </c>
    </row>
    <row r="191" spans="1:6" ht="17.100000000000001" customHeight="1">
      <c r="C191" s="140" t="s">
        <v>28</v>
      </c>
      <c r="E191" s="140" t="s">
        <v>28</v>
      </c>
    </row>
    <row r="192" spans="1:6" ht="17.100000000000001" customHeight="1">
      <c r="B192" s="39" t="s">
        <v>443</v>
      </c>
      <c r="E192" s="195">
        <f>E193+E194</f>
        <v>56332371</v>
      </c>
    </row>
    <row r="193" spans="1:5" ht="17.100000000000001" customHeight="1">
      <c r="B193" s="5" t="s">
        <v>448</v>
      </c>
      <c r="C193" s="51">
        <v>61678531</v>
      </c>
      <c r="E193" s="51">
        <v>42925371</v>
      </c>
    </row>
    <row r="194" spans="1:5" ht="17.100000000000001" customHeight="1">
      <c r="B194" s="5" t="s">
        <v>449</v>
      </c>
      <c r="E194" s="51">
        <v>13407000</v>
      </c>
    </row>
    <row r="195" spans="1:5" ht="17.100000000000001" customHeight="1">
      <c r="B195" s="39" t="s">
        <v>444</v>
      </c>
      <c r="C195" s="139"/>
      <c r="E195" s="139"/>
    </row>
    <row r="196" spans="1:5" ht="17.100000000000001" customHeight="1">
      <c r="B196" s="5" t="s">
        <v>448</v>
      </c>
      <c r="E196" s="51">
        <v>2480288</v>
      </c>
    </row>
    <row r="197" spans="1:5" ht="17.100000000000001" customHeight="1">
      <c r="B197" s="5" t="s">
        <v>449</v>
      </c>
      <c r="E197" s="51">
        <v>6468156</v>
      </c>
    </row>
    <row r="198" spans="1:5" ht="17.100000000000001" customHeight="1">
      <c r="B198" s="6"/>
    </row>
    <row r="199" spans="1:5" ht="17.100000000000001" customHeight="1" thickBot="1">
      <c r="B199" s="4" t="s">
        <v>213</v>
      </c>
      <c r="C199" s="152">
        <f>SUM(C193:C198)</f>
        <v>61678531</v>
      </c>
      <c r="D199" s="155"/>
      <c r="E199" s="152">
        <f>SUM(E193:E198)</f>
        <v>65280815</v>
      </c>
    </row>
    <row r="200" spans="1:5" ht="17.100000000000001" customHeight="1" thickTop="1">
      <c r="C200" s="154"/>
      <c r="D200" s="154"/>
      <c r="E200" s="154"/>
    </row>
    <row r="201" spans="1:5" ht="17.100000000000001" hidden="1" customHeight="1"/>
    <row r="202" spans="1:5" ht="17.100000000000001" hidden="1" customHeight="1">
      <c r="B202" s="199"/>
    </row>
    <row r="203" spans="1:5" ht="17.100000000000001" hidden="1" customHeight="1">
      <c r="A203" s="136">
        <v>24</v>
      </c>
      <c r="B203" s="10" t="s">
        <v>383</v>
      </c>
      <c r="C203" s="54"/>
    </row>
    <row r="204" spans="1:5" ht="17.100000000000001" hidden="1" customHeight="1">
      <c r="C204" s="138"/>
      <c r="D204" s="139"/>
      <c r="E204" s="138"/>
    </row>
    <row r="205" spans="1:5" ht="17.100000000000001" hidden="1" customHeight="1">
      <c r="C205" s="140"/>
      <c r="E205" s="140"/>
    </row>
    <row r="206" spans="1:5" ht="17.100000000000001" hidden="1" customHeight="1"/>
    <row r="207" spans="1:5" ht="17.100000000000001" hidden="1" customHeight="1">
      <c r="B207" s="5" t="s">
        <v>365</v>
      </c>
    </row>
    <row r="208" spans="1:5" ht="17.100000000000001" hidden="1" customHeight="1">
      <c r="B208" s="5" t="s">
        <v>366</v>
      </c>
    </row>
    <row r="209" spans="1:5" ht="17.100000000000001" hidden="1" customHeight="1">
      <c r="B209" s="5" t="s">
        <v>384</v>
      </c>
    </row>
    <row r="210" spans="1:5" ht="17.100000000000001" hidden="1" customHeight="1">
      <c r="B210" s="6" t="s">
        <v>385</v>
      </c>
      <c r="C210" s="54"/>
    </row>
    <row r="211" spans="1:5" ht="17.100000000000001" hidden="1" customHeight="1"/>
    <row r="212" spans="1:5" ht="17.100000000000001" hidden="1" customHeight="1">
      <c r="B212" s="4" t="s">
        <v>213</v>
      </c>
      <c r="C212" s="152"/>
      <c r="D212" s="155"/>
      <c r="E212" s="152"/>
    </row>
    <row r="213" spans="1:5" ht="17.100000000000001" hidden="1" customHeight="1">
      <c r="C213" s="154"/>
      <c r="D213" s="154"/>
      <c r="E213" s="154"/>
    </row>
    <row r="214" spans="1:5" ht="17.100000000000001" hidden="1" customHeight="1"/>
    <row r="215" spans="1:5" ht="17.100000000000001" hidden="1" customHeight="1">
      <c r="A215" s="136">
        <v>25</v>
      </c>
      <c r="B215" s="10" t="s">
        <v>386</v>
      </c>
      <c r="C215" s="54"/>
    </row>
    <row r="216" spans="1:5" ht="17.100000000000001" hidden="1" customHeight="1">
      <c r="C216" s="138"/>
      <c r="D216" s="139"/>
      <c r="E216" s="138"/>
    </row>
    <row r="217" spans="1:5" ht="17.100000000000001" hidden="1" customHeight="1">
      <c r="C217" s="140"/>
      <c r="E217" s="140"/>
    </row>
    <row r="218" spans="1:5" ht="17.100000000000001" hidden="1" customHeight="1"/>
    <row r="219" spans="1:5" ht="17.100000000000001" hidden="1" customHeight="1">
      <c r="B219" s="5" t="s">
        <v>365</v>
      </c>
      <c r="C219" s="54"/>
      <c r="E219" s="54"/>
    </row>
    <row r="220" spans="1:5" ht="17.100000000000001" hidden="1" customHeight="1">
      <c r="B220" s="5" t="s">
        <v>366</v>
      </c>
      <c r="C220" s="54"/>
      <c r="E220" s="54"/>
    </row>
    <row r="221" spans="1:5" ht="17.100000000000001" hidden="1" customHeight="1">
      <c r="B221" s="5" t="s">
        <v>384</v>
      </c>
      <c r="C221" s="54"/>
      <c r="E221" s="54"/>
    </row>
    <row r="222" spans="1:5" ht="17.100000000000001" hidden="1" customHeight="1">
      <c r="B222" s="6" t="s">
        <v>385</v>
      </c>
      <c r="C222" s="54"/>
    </row>
    <row r="223" spans="1:5" ht="17.100000000000001" hidden="1" customHeight="1"/>
    <row r="224" spans="1:5" ht="17.100000000000001" hidden="1" customHeight="1">
      <c r="B224" s="4" t="s">
        <v>213</v>
      </c>
      <c r="C224" s="152"/>
      <c r="D224" s="155"/>
      <c r="E224" s="152"/>
    </row>
    <row r="225" spans="1:6" ht="17.100000000000001" customHeight="1">
      <c r="C225" s="154"/>
      <c r="D225" s="154"/>
      <c r="E225" s="154"/>
    </row>
    <row r="226" spans="1:6" s="136" customFormat="1" ht="17.100000000000001" customHeight="1">
      <c r="A226" s="136">
        <v>12</v>
      </c>
      <c r="B226" s="136" t="s">
        <v>243</v>
      </c>
      <c r="F226" s="142"/>
    </row>
    <row r="227" spans="1:6" ht="17.100000000000001" customHeight="1">
      <c r="A227" s="5"/>
      <c r="C227" s="301">
        <v>41274</v>
      </c>
      <c r="D227" s="32"/>
      <c r="E227" s="133" t="s">
        <v>520</v>
      </c>
    </row>
    <row r="228" spans="1:6" ht="17.100000000000001" customHeight="1">
      <c r="A228" s="5"/>
      <c r="C228" s="141" t="s">
        <v>28</v>
      </c>
      <c r="E228" s="140" t="s">
        <v>28</v>
      </c>
    </row>
    <row r="229" spans="1:6" ht="17.100000000000001" customHeight="1">
      <c r="A229" s="5"/>
      <c r="B229" s="39"/>
      <c r="C229" s="329"/>
      <c r="E229" s="46"/>
    </row>
    <row r="230" spans="1:6" ht="17.100000000000001" customHeight="1">
      <c r="A230" s="5"/>
      <c r="B230" s="52" t="s">
        <v>244</v>
      </c>
      <c r="C230" s="145">
        <v>102403487</v>
      </c>
      <c r="E230" s="293">
        <v>144159514</v>
      </c>
    </row>
    <row r="231" spans="1:6" ht="17.100000000000001" customHeight="1">
      <c r="A231" s="5"/>
      <c r="B231" s="52" t="s">
        <v>245</v>
      </c>
      <c r="C231" s="146">
        <v>596839847</v>
      </c>
      <c r="E231" s="293">
        <v>247596404</v>
      </c>
    </row>
    <row r="232" spans="1:6" ht="17.100000000000001" customHeight="1">
      <c r="A232" s="5"/>
      <c r="B232" s="52" t="s">
        <v>563</v>
      </c>
      <c r="C232" s="30">
        <v>1455737904</v>
      </c>
      <c r="E232" s="293"/>
    </row>
    <row r="233" spans="1:6" ht="17.100000000000001" customHeight="1">
      <c r="A233" s="5"/>
      <c r="B233" s="52" t="s">
        <v>516</v>
      </c>
      <c r="C233" s="397">
        <v>7500000000</v>
      </c>
      <c r="E233" s="293">
        <v>7500000000</v>
      </c>
    </row>
    <row r="234" spans="1:6" ht="17.100000000000001" customHeight="1">
      <c r="A234" s="5"/>
      <c r="B234" s="52" t="s">
        <v>515</v>
      </c>
      <c r="C234" s="293">
        <v>2715238948</v>
      </c>
      <c r="D234" s="50"/>
      <c r="E234" s="293">
        <v>3299214523</v>
      </c>
    </row>
    <row r="235" spans="1:6" ht="17.100000000000001" customHeight="1">
      <c r="A235" s="5"/>
      <c r="B235" s="52" t="s">
        <v>518</v>
      </c>
      <c r="C235" s="358">
        <v>1045322613</v>
      </c>
      <c r="E235" s="92">
        <f>986861139+492365096</f>
        <v>1479226235</v>
      </c>
    </row>
    <row r="236" spans="1:6" ht="17.100000000000001" customHeight="1" thickBot="1">
      <c r="A236" s="5"/>
      <c r="B236" s="4" t="s">
        <v>213</v>
      </c>
      <c r="C236" s="357">
        <f>SUM(C230:C235)</f>
        <v>13415542799</v>
      </c>
      <c r="D236" s="155"/>
      <c r="E236" s="152">
        <f>SUM(E230:E235)</f>
        <v>12670196676</v>
      </c>
    </row>
    <row r="237" spans="1:6" ht="17.100000000000001" customHeight="1" thickTop="1">
      <c r="A237" s="5"/>
      <c r="B237" s="199"/>
      <c r="C237" s="419"/>
      <c r="D237" s="154"/>
      <c r="E237" s="154"/>
    </row>
    <row r="239" spans="1:6" ht="17.100000000000001" hidden="1" customHeight="1">
      <c r="A239" s="136">
        <v>15</v>
      </c>
      <c r="B239" s="10" t="s">
        <v>387</v>
      </c>
      <c r="C239" s="54"/>
    </row>
    <row r="240" spans="1:6" ht="17.100000000000001" hidden="1" customHeight="1">
      <c r="A240" s="5"/>
      <c r="C240" s="301" t="s">
        <v>517</v>
      </c>
      <c r="D240" s="32"/>
      <c r="E240" s="31" t="s">
        <v>512</v>
      </c>
    </row>
    <row r="241" spans="1:5" ht="17.100000000000001" hidden="1" customHeight="1">
      <c r="A241" s="5"/>
      <c r="C241" s="140" t="s">
        <v>28</v>
      </c>
      <c r="E241" s="140" t="s">
        <v>28</v>
      </c>
    </row>
    <row r="242" spans="1:5" ht="17.100000000000001" hidden="1" customHeight="1">
      <c r="A242" s="5"/>
    </row>
    <row r="243" spans="1:5" ht="17.100000000000001" hidden="1" customHeight="1">
      <c r="A243" s="5"/>
      <c r="B243" s="6" t="s">
        <v>388</v>
      </c>
      <c r="C243" s="54"/>
      <c r="E243" s="54"/>
    </row>
    <row r="244" spans="1:5" ht="17.100000000000001" hidden="1" customHeight="1">
      <c r="A244" s="5"/>
      <c r="B244" s="6" t="s">
        <v>388</v>
      </c>
      <c r="C244" s="54"/>
      <c r="E244" s="54"/>
    </row>
    <row r="245" spans="1:5" ht="17.100000000000001" hidden="1" customHeight="1">
      <c r="A245" s="5"/>
    </row>
    <row r="246" spans="1:5" ht="17.100000000000001" hidden="1" customHeight="1" thickBot="1">
      <c r="A246" s="5"/>
      <c r="B246" s="4" t="s">
        <v>213</v>
      </c>
      <c r="C246" s="152">
        <f>SUM(C243:C244)</f>
        <v>0</v>
      </c>
      <c r="D246" s="155"/>
      <c r="E246" s="152">
        <f>SUM(E243:E244)</f>
        <v>0</v>
      </c>
    </row>
    <row r="247" spans="1:5" ht="17.100000000000001" hidden="1" customHeight="1" thickTop="1">
      <c r="A247" s="5"/>
      <c r="C247" s="154"/>
      <c r="D247" s="154"/>
      <c r="E247" s="154"/>
    </row>
    <row r="248" spans="1:5" ht="17.100000000000001" hidden="1" customHeight="1">
      <c r="A248" s="136">
        <v>28</v>
      </c>
      <c r="B248" s="10" t="s">
        <v>246</v>
      </c>
      <c r="C248" s="54"/>
    </row>
    <row r="249" spans="1:5" ht="17.100000000000001" hidden="1" customHeight="1">
      <c r="C249" s="31" t="s">
        <v>486</v>
      </c>
      <c r="D249" s="32"/>
      <c r="E249" s="31" t="s">
        <v>485</v>
      </c>
    </row>
    <row r="250" spans="1:5" ht="17.100000000000001" hidden="1" customHeight="1">
      <c r="C250" s="140" t="s">
        <v>28</v>
      </c>
      <c r="E250" s="140" t="s">
        <v>28</v>
      </c>
    </row>
    <row r="251" spans="1:5" ht="17.100000000000001" hidden="1" customHeight="1"/>
    <row r="252" spans="1:5" ht="17.100000000000001" hidden="1" customHeight="1">
      <c r="B252" s="6" t="s">
        <v>247</v>
      </c>
      <c r="C252" s="54"/>
      <c r="E252" s="54"/>
    </row>
    <row r="253" spans="1:5" ht="17.100000000000001" hidden="1" customHeight="1">
      <c r="B253" s="6" t="s">
        <v>248</v>
      </c>
      <c r="C253" s="54"/>
    </row>
    <row r="254" spans="1:5" ht="17.100000000000001" hidden="1" customHeight="1">
      <c r="B254" s="6" t="s">
        <v>249</v>
      </c>
      <c r="C254" s="54"/>
    </row>
    <row r="255" spans="1:5" ht="17.100000000000001" hidden="1" customHeight="1"/>
    <row r="256" spans="1:5" ht="17.100000000000001" hidden="1" customHeight="1" thickBot="1">
      <c r="B256" s="4" t="s">
        <v>213</v>
      </c>
      <c r="C256" s="152">
        <f>SUM(C252:C254)</f>
        <v>0</v>
      </c>
      <c r="D256" s="155"/>
      <c r="E256" s="152">
        <f>SUM(E252:E254)</f>
        <v>0</v>
      </c>
    </row>
    <row r="257" spans="1:5" ht="17.100000000000001" hidden="1" customHeight="1" thickTop="1">
      <c r="C257" s="154"/>
      <c r="D257" s="154"/>
      <c r="E257" s="154"/>
    </row>
    <row r="258" spans="1:5" ht="15" hidden="1" customHeight="1"/>
    <row r="259" spans="1:5" ht="17.100000000000001" hidden="1" customHeight="1">
      <c r="A259" s="136">
        <v>29</v>
      </c>
      <c r="B259" s="10" t="s">
        <v>389</v>
      </c>
      <c r="C259" s="54"/>
    </row>
    <row r="260" spans="1:5" ht="17.100000000000001" hidden="1" customHeight="1">
      <c r="C260" s="31" t="s">
        <v>486</v>
      </c>
      <c r="D260" s="32"/>
      <c r="E260" s="31" t="s">
        <v>485</v>
      </c>
    </row>
    <row r="261" spans="1:5" ht="17.100000000000001" hidden="1" customHeight="1">
      <c r="C261" s="140" t="s">
        <v>28</v>
      </c>
      <c r="E261" s="140" t="s">
        <v>28</v>
      </c>
    </row>
    <row r="262" spans="1:5" ht="17.100000000000001" hidden="1" customHeight="1"/>
    <row r="263" spans="1:5" ht="17.100000000000001" hidden="1" customHeight="1"/>
    <row r="264" spans="1:5" ht="17.100000000000001" hidden="1" customHeight="1" thickBot="1">
      <c r="B264" s="4" t="s">
        <v>213</v>
      </c>
      <c r="C264" s="152">
        <f>SUM(C262:C263)</f>
        <v>0</v>
      </c>
      <c r="D264" s="155"/>
      <c r="E264" s="152">
        <f>SUM(E262:E263)</f>
        <v>0</v>
      </c>
    </row>
    <row r="265" spans="1:5" ht="17.100000000000001" hidden="1" customHeight="1" thickTop="1">
      <c r="C265" s="154"/>
      <c r="D265" s="154"/>
      <c r="E265" s="154"/>
    </row>
    <row r="266" spans="1:5" ht="17.100000000000001" hidden="1" customHeight="1"/>
    <row r="267" spans="1:5" ht="17.100000000000001" hidden="1" customHeight="1"/>
    <row r="268" spans="1:5" ht="17.100000000000001" customHeight="1">
      <c r="A268" s="136">
        <v>16</v>
      </c>
      <c r="B268" s="10" t="s">
        <v>250</v>
      </c>
      <c r="C268" s="54"/>
    </row>
    <row r="269" spans="1:5" ht="17.100000000000001" customHeight="1">
      <c r="C269" s="301">
        <v>41274</v>
      </c>
      <c r="D269" s="32"/>
      <c r="E269" s="133" t="s">
        <v>520</v>
      </c>
    </row>
    <row r="270" spans="1:5" ht="17.100000000000001" customHeight="1">
      <c r="C270" s="140" t="s">
        <v>28</v>
      </c>
      <c r="E270" s="140" t="s">
        <v>28</v>
      </c>
    </row>
    <row r="272" spans="1:5" ht="17.100000000000001" customHeight="1">
      <c r="B272" s="204" t="s">
        <v>251</v>
      </c>
      <c r="C272" s="143">
        <f>SUM(C273:C274)</f>
        <v>0</v>
      </c>
      <c r="D272" s="195"/>
      <c r="E272" s="143">
        <f>SUM(E273:E274)</f>
        <v>3650000000</v>
      </c>
    </row>
    <row r="273" spans="1:5" ht="17.100000000000001" customHeight="1">
      <c r="B273" s="246" t="s">
        <v>525</v>
      </c>
      <c r="C273" s="55"/>
      <c r="D273" s="50"/>
      <c r="E273" s="55">
        <v>3650000000</v>
      </c>
    </row>
    <row r="274" spans="1:5" ht="17.100000000000001" customHeight="1">
      <c r="B274" s="7"/>
      <c r="C274" s="162"/>
      <c r="D274" s="164"/>
      <c r="E274" s="162"/>
    </row>
    <row r="276" spans="1:5" ht="17.100000000000001" customHeight="1" thickBot="1">
      <c r="B276" s="4" t="s">
        <v>213</v>
      </c>
      <c r="C276" s="152">
        <f>C272</f>
        <v>0</v>
      </c>
      <c r="D276" s="155"/>
      <c r="E276" s="152">
        <f>E272</f>
        <v>3650000000</v>
      </c>
    </row>
    <row r="277" spans="1:5" ht="17.100000000000001" customHeight="1" thickTop="1">
      <c r="C277" s="154"/>
      <c r="D277" s="154"/>
      <c r="E277" s="154"/>
    </row>
    <row r="278" spans="1:5" ht="17.100000000000001" customHeight="1">
      <c r="C278" s="154"/>
      <c r="D278" s="154"/>
      <c r="E278" s="154"/>
    </row>
    <row r="279" spans="1:5" ht="17.100000000000001" hidden="1" customHeight="1">
      <c r="A279" s="136">
        <v>31</v>
      </c>
      <c r="B279" s="10" t="s">
        <v>233</v>
      </c>
      <c r="C279" s="54"/>
    </row>
    <row r="280" spans="1:5" ht="17.100000000000001" hidden="1" customHeight="1">
      <c r="C280" s="138" t="s">
        <v>482</v>
      </c>
      <c r="D280" s="139"/>
      <c r="E280" s="138" t="s">
        <v>492</v>
      </c>
    </row>
    <row r="281" spans="1:5" ht="17.100000000000001" hidden="1" customHeight="1">
      <c r="C281" s="140" t="s">
        <v>28</v>
      </c>
      <c r="E281" s="140" t="s">
        <v>28</v>
      </c>
    </row>
    <row r="282" spans="1:5" ht="17.100000000000001" hidden="1" customHeight="1"/>
    <row r="283" spans="1:5" ht="17.100000000000001" hidden="1" customHeight="1">
      <c r="B283" s="5" t="s">
        <v>234</v>
      </c>
    </row>
    <row r="284" spans="1:5" ht="17.100000000000001" hidden="1" customHeight="1">
      <c r="B284" s="5" t="s">
        <v>235</v>
      </c>
    </row>
    <row r="285" spans="1:5" ht="17.100000000000001" hidden="1" customHeight="1"/>
    <row r="286" spans="1:5" ht="17.100000000000001" hidden="1" customHeight="1" thickBot="1">
      <c r="B286" s="4" t="s">
        <v>213</v>
      </c>
      <c r="C286" s="152">
        <f>SUM(C283:C285)</f>
        <v>0</v>
      </c>
      <c r="D286" s="155"/>
      <c r="E286" s="152">
        <f>SUM(E283:E285)</f>
        <v>0</v>
      </c>
    </row>
    <row r="287" spans="1:5" ht="17.100000000000001" customHeight="1">
      <c r="C287" s="154"/>
      <c r="D287" s="154"/>
      <c r="E287" s="154"/>
    </row>
    <row r="288" spans="1:5" ht="17.100000000000001" customHeight="1">
      <c r="C288" s="154"/>
      <c r="D288" s="154"/>
      <c r="E288" s="154"/>
    </row>
    <row r="289" spans="1:5" ht="17.100000000000001" customHeight="1">
      <c r="A289" s="136">
        <v>13</v>
      </c>
      <c r="B289" s="10" t="s">
        <v>392</v>
      </c>
      <c r="C289" s="54"/>
    </row>
    <row r="290" spans="1:5" ht="17.100000000000001" customHeight="1">
      <c r="C290" s="301">
        <v>41274</v>
      </c>
      <c r="D290" s="32"/>
      <c r="E290" s="133" t="s">
        <v>520</v>
      </c>
    </row>
    <row r="291" spans="1:5" ht="17.100000000000001" customHeight="1">
      <c r="C291" s="140" t="s">
        <v>28</v>
      </c>
      <c r="E291" s="140" t="s">
        <v>28</v>
      </c>
    </row>
    <row r="293" spans="1:5" ht="17.100000000000001" customHeight="1">
      <c r="B293" s="5" t="s">
        <v>403</v>
      </c>
      <c r="C293" s="51">
        <v>148326161</v>
      </c>
      <c r="E293" s="51">
        <v>148326161</v>
      </c>
    </row>
    <row r="294" spans="1:5" ht="17.100000000000001" customHeight="1">
      <c r="B294" s="5" t="s">
        <v>404</v>
      </c>
      <c r="C294" s="264">
        <v>311253264</v>
      </c>
      <c r="E294" s="252"/>
    </row>
    <row r="295" spans="1:5" ht="17.100000000000001" customHeight="1">
      <c r="B295" s="5" t="s">
        <v>405</v>
      </c>
      <c r="C295" s="51">
        <v>459579425</v>
      </c>
      <c r="E295" s="253"/>
    </row>
    <row r="297" spans="1:5" ht="17.100000000000001" customHeight="1" thickBot="1">
      <c r="B297" s="4" t="s">
        <v>406</v>
      </c>
      <c r="C297" s="152">
        <f>SUM(C293,C294,-C295)</f>
        <v>0</v>
      </c>
      <c r="D297" s="155"/>
      <c r="E297" s="152">
        <f>SUM(E293,E294,-E295)</f>
        <v>148326161</v>
      </c>
    </row>
    <row r="298" spans="1:5" ht="17.100000000000001" customHeight="1" thickTop="1">
      <c r="C298" s="154"/>
      <c r="D298" s="154"/>
      <c r="E298" s="154"/>
    </row>
    <row r="299" spans="1:5" ht="17.100000000000001" customHeight="1">
      <c r="C299" s="154"/>
      <c r="D299" s="154"/>
      <c r="E299" s="154"/>
    </row>
    <row r="300" spans="1:5" ht="17.100000000000001" hidden="1" customHeight="1">
      <c r="A300" s="136">
        <v>33</v>
      </c>
      <c r="B300" s="10" t="s">
        <v>390</v>
      </c>
      <c r="C300" s="54"/>
    </row>
    <row r="301" spans="1:5" ht="17.100000000000001" hidden="1" customHeight="1">
      <c r="A301" s="5"/>
      <c r="C301" s="138" t="s">
        <v>482</v>
      </c>
      <c r="D301" s="139"/>
      <c r="E301" s="138" t="s">
        <v>492</v>
      </c>
    </row>
    <row r="302" spans="1:5" ht="17.100000000000001" hidden="1" customHeight="1">
      <c r="A302" s="5"/>
      <c r="C302" s="140" t="s">
        <v>28</v>
      </c>
      <c r="E302" s="140" t="s">
        <v>28</v>
      </c>
    </row>
    <row r="303" spans="1:5" ht="17.100000000000001" hidden="1" customHeight="1">
      <c r="A303" s="5"/>
    </row>
    <row r="304" spans="1:5" ht="17.100000000000001" hidden="1" customHeight="1">
      <c r="A304" s="5"/>
      <c r="B304" s="6" t="s">
        <v>388</v>
      </c>
      <c r="C304" s="54"/>
      <c r="E304" s="54"/>
    </row>
    <row r="305" spans="1:5" ht="17.100000000000001" hidden="1" customHeight="1">
      <c r="A305" s="5"/>
      <c r="B305" s="6" t="s">
        <v>388</v>
      </c>
      <c r="C305" s="54"/>
      <c r="E305" s="54"/>
    </row>
    <row r="306" spans="1:5" ht="17.100000000000001" hidden="1" customHeight="1">
      <c r="A306" s="5"/>
    </row>
    <row r="307" spans="1:5" ht="17.100000000000001" hidden="1" customHeight="1">
      <c r="A307" s="5"/>
      <c r="B307" s="4" t="s">
        <v>213</v>
      </c>
      <c r="C307" s="152">
        <f>SUM(C304:C305)</f>
        <v>0</v>
      </c>
      <c r="D307" s="155"/>
      <c r="E307" s="152">
        <f>SUM(E304:E305)</f>
        <v>0</v>
      </c>
    </row>
    <row r="308" spans="1:5" ht="17.100000000000001" hidden="1" customHeight="1">
      <c r="A308" s="5"/>
      <c r="C308" s="154"/>
      <c r="D308" s="154"/>
      <c r="E308" s="154"/>
    </row>
    <row r="309" spans="1:5" ht="17.100000000000001" hidden="1" customHeight="1">
      <c r="A309" s="5"/>
      <c r="C309" s="154"/>
      <c r="D309" s="154"/>
      <c r="E309" s="154"/>
    </row>
    <row r="310" spans="1:5" ht="17.100000000000001" hidden="1" customHeight="1">
      <c r="A310" s="136">
        <v>35</v>
      </c>
      <c r="B310" s="10" t="s">
        <v>252</v>
      </c>
      <c r="C310" s="54"/>
    </row>
    <row r="311" spans="1:5" ht="17.100000000000001" hidden="1" customHeight="1">
      <c r="C311" s="141" t="s">
        <v>483</v>
      </c>
      <c r="D311" s="139"/>
      <c r="E311" s="141" t="s">
        <v>483</v>
      </c>
    </row>
    <row r="312" spans="1:5" ht="17.100000000000001" hidden="1" customHeight="1">
      <c r="C312" s="140" t="s">
        <v>28</v>
      </c>
      <c r="E312" s="140" t="s">
        <v>28</v>
      </c>
    </row>
    <row r="313" spans="1:5" ht="17.100000000000001" hidden="1" customHeight="1"/>
    <row r="314" spans="1:5" ht="17.100000000000001" hidden="1" customHeight="1">
      <c r="B314" s="5" t="s">
        <v>253</v>
      </c>
    </row>
    <row r="315" spans="1:5" ht="17.100000000000001" hidden="1" customHeight="1">
      <c r="B315" s="6" t="s">
        <v>254</v>
      </c>
      <c r="C315" s="54"/>
      <c r="E315" s="54"/>
    </row>
    <row r="316" spans="1:5" ht="17.100000000000001" hidden="1" customHeight="1">
      <c r="B316" s="6" t="s">
        <v>255</v>
      </c>
      <c r="C316" s="54"/>
    </row>
    <row r="317" spans="1:5" ht="17.100000000000001" hidden="1" customHeight="1"/>
    <row r="318" spans="1:5" ht="17.100000000000001" hidden="1" customHeight="1">
      <c r="B318" s="4" t="s">
        <v>256</v>
      </c>
      <c r="C318" s="152">
        <f>SUM(C314:C316)</f>
        <v>0</v>
      </c>
      <c r="D318" s="155"/>
      <c r="E318" s="152">
        <f>SUM(E314:E316)</f>
        <v>0</v>
      </c>
    </row>
    <row r="319" spans="1:5" ht="17.100000000000001" hidden="1" customHeight="1">
      <c r="C319" s="154"/>
      <c r="D319" s="154"/>
      <c r="E319" s="154"/>
    </row>
    <row r="320" spans="1:5" ht="17.100000000000001" customHeight="1">
      <c r="C320" s="264"/>
    </row>
    <row r="322" spans="1:8" ht="17.100000000000001" customHeight="1">
      <c r="A322" s="136">
        <v>14</v>
      </c>
      <c r="B322" s="10" t="s">
        <v>259</v>
      </c>
      <c r="C322" s="54"/>
    </row>
    <row r="323" spans="1:8" ht="17.100000000000001" customHeight="1">
      <c r="C323" s="294" t="s">
        <v>553</v>
      </c>
      <c r="D323" s="32"/>
      <c r="E323" s="294" t="s">
        <v>552</v>
      </c>
      <c r="G323" s="197"/>
    </row>
    <row r="324" spans="1:8" ht="17.100000000000001" customHeight="1">
      <c r="C324" s="140" t="s">
        <v>28</v>
      </c>
      <c r="E324" s="140" t="s">
        <v>28</v>
      </c>
      <c r="G324" s="135"/>
    </row>
    <row r="325" spans="1:8" ht="17.100000000000001" customHeight="1">
      <c r="C325" s="141"/>
      <c r="E325" s="141"/>
      <c r="G325" s="135"/>
    </row>
    <row r="326" spans="1:8" s="19" customFormat="1" ht="17.100000000000001" customHeight="1">
      <c r="A326" s="136"/>
      <c r="B326" s="21" t="s">
        <v>443</v>
      </c>
      <c r="C326" s="195">
        <f>SUM(C327:C332)</f>
        <v>23584622600</v>
      </c>
      <c r="D326" s="195"/>
      <c r="E326" s="195">
        <f>SUM(E327:E332)</f>
        <v>19052652252</v>
      </c>
      <c r="F326" s="347"/>
      <c r="G326" s="197"/>
    </row>
    <row r="327" spans="1:8" ht="17.100000000000001" customHeight="1">
      <c r="A327" s="136">
        <v>1</v>
      </c>
      <c r="B327" s="22" t="s">
        <v>450</v>
      </c>
      <c r="C327" s="391"/>
      <c r="E327" s="330">
        <v>38698909</v>
      </c>
      <c r="G327" s="135"/>
    </row>
    <row r="328" spans="1:8" ht="17.100000000000001" customHeight="1">
      <c r="A328" s="136">
        <v>2</v>
      </c>
      <c r="B328" s="22" t="s">
        <v>451</v>
      </c>
      <c r="C328" s="392">
        <v>18150471651</v>
      </c>
      <c r="E328" s="330">
        <f>5096369137+9002539369</f>
        <v>14098908506</v>
      </c>
      <c r="G328" s="135"/>
    </row>
    <row r="329" spans="1:8" ht="17.100000000000001" customHeight="1">
      <c r="A329" s="136">
        <v>3</v>
      </c>
      <c r="B329" s="22" t="s">
        <v>452</v>
      </c>
      <c r="C329" s="392">
        <v>3921699733</v>
      </c>
      <c r="D329" s="50"/>
      <c r="E329" s="330">
        <v>1383605394</v>
      </c>
      <c r="G329" s="135"/>
    </row>
    <row r="330" spans="1:8" ht="17.100000000000001" customHeight="1">
      <c r="A330" s="136">
        <v>4</v>
      </c>
      <c r="B330" s="22" t="s">
        <v>453</v>
      </c>
      <c r="C330" s="393">
        <v>1183172580</v>
      </c>
      <c r="E330" s="330">
        <v>934128193</v>
      </c>
      <c r="G330" s="135"/>
    </row>
    <row r="331" spans="1:8" ht="17.100000000000001" customHeight="1">
      <c r="A331" s="136">
        <v>5</v>
      </c>
      <c r="B331" s="22" t="s">
        <v>535</v>
      </c>
      <c r="C331" s="393">
        <v>329278636</v>
      </c>
      <c r="E331" s="330"/>
      <c r="G331" s="135"/>
    </row>
    <row r="332" spans="1:8" ht="17.100000000000001" customHeight="1">
      <c r="A332" s="136">
        <v>6</v>
      </c>
      <c r="B332" s="22" t="s">
        <v>455</v>
      </c>
      <c r="C332" s="418"/>
      <c r="E332" s="3">
        <v>2597311250</v>
      </c>
      <c r="G332" s="135"/>
    </row>
    <row r="333" spans="1:8" ht="17.100000000000001" customHeight="1">
      <c r="B333" s="21"/>
      <c r="C333" s="332"/>
      <c r="E333" s="402"/>
      <c r="G333" s="135"/>
    </row>
    <row r="334" spans="1:8" ht="17.100000000000001" customHeight="1">
      <c r="B334" s="6"/>
      <c r="C334" s="146"/>
      <c r="G334" s="135"/>
    </row>
    <row r="335" spans="1:8" ht="17.100000000000001" customHeight="1">
      <c r="B335" s="206"/>
      <c r="G335" s="135"/>
    </row>
    <row r="336" spans="1:8" ht="17.100000000000001" customHeight="1" thickBot="1">
      <c r="B336" s="4" t="s">
        <v>213</v>
      </c>
      <c r="C336" s="152">
        <f>C333+C326</f>
        <v>23584622600</v>
      </c>
      <c r="D336" s="155"/>
      <c r="E336" s="152">
        <f>E326+E333</f>
        <v>19052652252</v>
      </c>
      <c r="G336" s="135"/>
      <c r="H336" s="206"/>
    </row>
    <row r="337" spans="1:5" ht="17.100000000000001" customHeight="1" thickTop="1">
      <c r="C337" s="154"/>
      <c r="D337" s="154"/>
      <c r="E337" s="154"/>
    </row>
    <row r="340" spans="1:5" ht="17.100000000000001" customHeight="1">
      <c r="A340" s="136">
        <v>15</v>
      </c>
      <c r="B340" s="10" t="s">
        <v>260</v>
      </c>
      <c r="C340" s="54"/>
    </row>
    <row r="341" spans="1:5" ht="17.100000000000001" customHeight="1">
      <c r="C341" s="294" t="s">
        <v>553</v>
      </c>
      <c r="D341" s="32"/>
      <c r="E341" s="294" t="s">
        <v>552</v>
      </c>
    </row>
    <row r="342" spans="1:5" ht="17.100000000000001" customHeight="1">
      <c r="C342" s="140" t="s">
        <v>28</v>
      </c>
      <c r="E342" s="140" t="s">
        <v>28</v>
      </c>
    </row>
    <row r="344" spans="1:5" ht="17.100000000000001" customHeight="1">
      <c r="B344" s="5" t="s">
        <v>261</v>
      </c>
    </row>
    <row r="345" spans="1:5" ht="17.100000000000001" customHeight="1">
      <c r="B345" s="6" t="s">
        <v>262</v>
      </c>
      <c r="C345" s="54"/>
      <c r="E345" s="54"/>
    </row>
    <row r="346" spans="1:5" ht="17.100000000000001" customHeight="1">
      <c r="B346" s="6" t="s">
        <v>263</v>
      </c>
      <c r="C346" s="207"/>
      <c r="E346" s="24"/>
    </row>
    <row r="347" spans="1:5" ht="17.100000000000001" customHeight="1">
      <c r="B347" s="6" t="s">
        <v>264</v>
      </c>
      <c r="C347" s="54"/>
    </row>
    <row r="348" spans="1:5" ht="17.100000000000001" customHeight="1">
      <c r="B348" s="6" t="s">
        <v>239</v>
      </c>
      <c r="C348" s="54"/>
    </row>
    <row r="349" spans="1:5" ht="17.100000000000001" customHeight="1">
      <c r="B349" s="6" t="s">
        <v>265</v>
      </c>
      <c r="C349" s="54"/>
    </row>
    <row r="351" spans="1:5" ht="17.100000000000001" customHeight="1" thickBot="1">
      <c r="B351" s="4" t="s">
        <v>213</v>
      </c>
      <c r="C351" s="152">
        <f>SUM(C344:C350)</f>
        <v>0</v>
      </c>
      <c r="D351" s="155"/>
      <c r="E351" s="152">
        <f>SUM(E344:E350)</f>
        <v>0</v>
      </c>
    </row>
    <row r="352" spans="1:5" ht="17.100000000000001" customHeight="1" thickTop="1">
      <c r="C352" s="154"/>
      <c r="D352" s="154"/>
      <c r="E352" s="154"/>
    </row>
    <row r="354" spans="1:6" ht="17.100000000000001" customHeight="1">
      <c r="A354" s="136">
        <v>16</v>
      </c>
      <c r="B354" s="166" t="s">
        <v>266</v>
      </c>
    </row>
    <row r="355" spans="1:6" ht="17.100000000000001" customHeight="1">
      <c r="C355" s="294" t="s">
        <v>553</v>
      </c>
      <c r="D355" s="32"/>
      <c r="E355" s="294" t="s">
        <v>552</v>
      </c>
    </row>
    <row r="356" spans="1:6" ht="17.100000000000001" customHeight="1">
      <c r="C356" s="140" t="s">
        <v>28</v>
      </c>
      <c r="E356" s="140" t="s">
        <v>28</v>
      </c>
    </row>
    <row r="358" spans="1:6" s="19" customFormat="1" ht="17.100000000000001" customHeight="1">
      <c r="A358" s="136"/>
      <c r="B358" s="21" t="s">
        <v>443</v>
      </c>
      <c r="C358" s="195">
        <f>SUM(C359:C364)</f>
        <v>23584622600</v>
      </c>
      <c r="D358" s="195"/>
      <c r="E358" s="195">
        <f>SUM(E359:E364)</f>
        <v>19052652252</v>
      </c>
      <c r="F358" s="347"/>
    </row>
    <row r="359" spans="1:6" ht="17.100000000000001" customHeight="1">
      <c r="B359" s="22" t="s">
        <v>450</v>
      </c>
      <c r="C359" s="54">
        <f t="shared" ref="C359:C365" si="0">C327</f>
        <v>0</v>
      </c>
      <c r="E359" s="205">
        <v>38698909</v>
      </c>
    </row>
    <row r="360" spans="1:6" ht="17.100000000000001" customHeight="1">
      <c r="B360" s="22" t="s">
        <v>451</v>
      </c>
      <c r="C360" s="54">
        <v>18150471651</v>
      </c>
      <c r="E360" s="205">
        <f>5096369137+9002539369</f>
        <v>14098908506</v>
      </c>
    </row>
    <row r="361" spans="1:6" ht="17.100000000000001" customHeight="1">
      <c r="B361" s="22" t="s">
        <v>452</v>
      </c>
      <c r="C361" s="54">
        <v>3921699733</v>
      </c>
      <c r="E361" s="205">
        <v>1383605394</v>
      </c>
    </row>
    <row r="362" spans="1:6" ht="17.100000000000001" customHeight="1">
      <c r="B362" s="22" t="s">
        <v>453</v>
      </c>
      <c r="C362" s="54">
        <v>1183172580</v>
      </c>
      <c r="E362" s="205">
        <v>934128193</v>
      </c>
    </row>
    <row r="363" spans="1:6" ht="17.100000000000001" customHeight="1">
      <c r="B363" s="22" t="s">
        <v>454</v>
      </c>
      <c r="C363" s="54">
        <v>329278636</v>
      </c>
      <c r="E363" s="205">
        <v>0</v>
      </c>
    </row>
    <row r="364" spans="1:6" ht="17.100000000000001" customHeight="1">
      <c r="B364" s="22" t="s">
        <v>455</v>
      </c>
      <c r="C364" s="410">
        <f t="shared" si="0"/>
        <v>0</v>
      </c>
      <c r="E364" s="205">
        <v>2597311250</v>
      </c>
    </row>
    <row r="365" spans="1:6" ht="17.100000000000001" customHeight="1">
      <c r="B365" s="21"/>
      <c r="C365" s="143">
        <f t="shared" si="0"/>
        <v>0</v>
      </c>
      <c r="E365" s="403"/>
    </row>
    <row r="367" spans="1:6" ht="17.100000000000001" customHeight="1" thickBot="1">
      <c r="B367" s="4" t="s">
        <v>213</v>
      </c>
      <c r="C367" s="152">
        <f>C365+C358</f>
        <v>23584622600</v>
      </c>
      <c r="D367" s="155"/>
      <c r="E367" s="152">
        <f>E358+E365</f>
        <v>19052652252</v>
      </c>
    </row>
    <row r="368" spans="1:6" ht="17.100000000000001" customHeight="1" thickTop="1">
      <c r="C368" s="154"/>
      <c r="D368" s="154"/>
      <c r="E368" s="154"/>
    </row>
    <row r="370" spans="1:6" ht="17.100000000000001" customHeight="1">
      <c r="A370" s="136">
        <v>17</v>
      </c>
      <c r="B370" s="10" t="s">
        <v>267</v>
      </c>
      <c r="C370" s="54"/>
    </row>
    <row r="371" spans="1:6" ht="17.100000000000001" customHeight="1">
      <c r="C371" s="294" t="s">
        <v>553</v>
      </c>
      <c r="D371" s="32"/>
      <c r="E371" s="294" t="s">
        <v>552</v>
      </c>
    </row>
    <row r="372" spans="1:6" ht="17.100000000000001" customHeight="1">
      <c r="C372" s="140" t="s">
        <v>28</v>
      </c>
      <c r="E372" s="140" t="s">
        <v>28</v>
      </c>
    </row>
    <row r="374" spans="1:6" s="19" customFormat="1" ht="17.100000000000001" customHeight="1">
      <c r="A374" s="136"/>
      <c r="B374" s="21" t="s">
        <v>443</v>
      </c>
      <c r="C374" s="195">
        <f>SUM(C375:C380)</f>
        <v>19930684406</v>
      </c>
      <c r="D374" s="195"/>
      <c r="E374" s="195">
        <f>SUM(E375:E380)</f>
        <v>13986268574</v>
      </c>
      <c r="F374" s="347"/>
    </row>
    <row r="375" spans="1:6" ht="17.100000000000001" customHeight="1">
      <c r="B375" s="22" t="s">
        <v>450</v>
      </c>
      <c r="C375" s="145"/>
      <c r="E375" s="145">
        <v>17008615</v>
      </c>
      <c r="F375" s="208"/>
    </row>
    <row r="376" spans="1:6" ht="17.100000000000001" customHeight="1">
      <c r="B376" s="22" t="s">
        <v>451</v>
      </c>
      <c r="C376" s="145">
        <v>15515770261</v>
      </c>
      <c r="E376" s="145">
        <f>3369004826+6889819266</f>
        <v>10258824092</v>
      </c>
      <c r="F376" s="208"/>
    </row>
    <row r="377" spans="1:6" ht="17.100000000000001" customHeight="1">
      <c r="B377" s="22" t="s">
        <v>452</v>
      </c>
      <c r="C377" s="364">
        <v>2991514943</v>
      </c>
      <c r="E377" s="145">
        <v>558831166</v>
      </c>
      <c r="F377" s="146"/>
    </row>
    <row r="378" spans="1:6" ht="17.100000000000001" customHeight="1">
      <c r="B378" s="22" t="s">
        <v>453</v>
      </c>
      <c r="C378" s="372">
        <v>773556300</v>
      </c>
      <c r="E378" s="145">
        <v>486530036</v>
      </c>
      <c r="F378" s="146"/>
    </row>
    <row r="379" spans="1:6" ht="17.100000000000001" customHeight="1">
      <c r="B379" s="22" t="s">
        <v>454</v>
      </c>
      <c r="C379" s="146">
        <v>649842902</v>
      </c>
      <c r="E379" s="145"/>
      <c r="F379" s="208"/>
    </row>
    <row r="380" spans="1:6" ht="17.100000000000001" customHeight="1">
      <c r="B380" s="22" t="s">
        <v>455</v>
      </c>
      <c r="C380" s="150"/>
      <c r="D380" s="165"/>
      <c r="E380" s="145">
        <v>2665074665</v>
      </c>
      <c r="F380" s="208"/>
    </row>
    <row r="381" spans="1:6" ht="17.100000000000001" customHeight="1">
      <c r="B381" s="21" t="s">
        <v>444</v>
      </c>
      <c r="C381" s="53"/>
      <c r="D381" s="54"/>
      <c r="E381" s="404"/>
      <c r="F381" s="208"/>
    </row>
    <row r="382" spans="1:6" s="19" customFormat="1" ht="17.100000000000001" customHeight="1">
      <c r="A382" s="136"/>
      <c r="B382" s="204"/>
      <c r="C382" s="209"/>
      <c r="D382" s="143"/>
      <c r="E382" s="53"/>
      <c r="F382" s="208"/>
    </row>
    <row r="384" spans="1:6" ht="17.100000000000001" customHeight="1" thickBot="1">
      <c r="B384" s="4" t="s">
        <v>213</v>
      </c>
      <c r="C384" s="152">
        <f>C374+C381</f>
        <v>19930684406</v>
      </c>
      <c r="D384" s="155"/>
      <c r="E384" s="152">
        <f>E374+E381</f>
        <v>13986268574</v>
      </c>
    </row>
    <row r="385" spans="1:5" ht="17.100000000000001" customHeight="1" thickTop="1">
      <c r="C385" s="154"/>
      <c r="D385" s="154"/>
      <c r="E385" s="154"/>
    </row>
    <row r="386" spans="1:5" ht="17.100000000000001" customHeight="1">
      <c r="C386" s="160"/>
    </row>
    <row r="387" spans="1:5" ht="17.100000000000001" customHeight="1">
      <c r="A387" s="136">
        <v>18</v>
      </c>
      <c r="B387" s="10" t="s">
        <v>268</v>
      </c>
      <c r="C387" s="54"/>
    </row>
    <row r="388" spans="1:5" ht="17.100000000000001" customHeight="1">
      <c r="C388" s="294" t="s">
        <v>553</v>
      </c>
      <c r="D388" s="32"/>
      <c r="E388" s="294" t="s">
        <v>552</v>
      </c>
    </row>
    <row r="389" spans="1:5" ht="17.100000000000001" customHeight="1">
      <c r="C389" s="140" t="s">
        <v>28</v>
      </c>
      <c r="E389" s="140" t="s">
        <v>28</v>
      </c>
    </row>
    <row r="390" spans="1:5" ht="17.100000000000001" customHeight="1">
      <c r="C390" s="50"/>
      <c r="E390" s="207"/>
    </row>
    <row r="391" spans="1:5" ht="17.100000000000001" customHeight="1">
      <c r="B391" s="25" t="s">
        <v>269</v>
      </c>
      <c r="C391" s="185">
        <v>84896142</v>
      </c>
      <c r="D391" s="50"/>
      <c r="E391" s="145">
        <v>431957613</v>
      </c>
    </row>
    <row r="392" spans="1:5" ht="17.100000000000001" customHeight="1">
      <c r="B392" s="36" t="s">
        <v>456</v>
      </c>
      <c r="C392" s="185">
        <v>5383000</v>
      </c>
      <c r="D392" s="50"/>
      <c r="E392" s="145"/>
    </row>
    <row r="393" spans="1:5" ht="17.100000000000001" customHeight="1">
      <c r="B393" s="36" t="s">
        <v>270</v>
      </c>
      <c r="C393" s="165">
        <v>86400000</v>
      </c>
      <c r="D393" s="50"/>
      <c r="E393" s="145"/>
    </row>
    <row r="394" spans="1:5" ht="17.100000000000001" customHeight="1">
      <c r="B394" s="36" t="s">
        <v>271</v>
      </c>
      <c r="C394" s="306">
        <v>2141020800</v>
      </c>
      <c r="E394" s="145">
        <v>66666500</v>
      </c>
    </row>
    <row r="395" spans="1:5" ht="17.100000000000001" customHeight="1">
      <c r="B395" s="36" t="s">
        <v>272</v>
      </c>
      <c r="C395" s="150"/>
      <c r="E395" s="150"/>
    </row>
    <row r="396" spans="1:5" ht="17.100000000000001" customHeight="1">
      <c r="B396" s="36" t="s">
        <v>274</v>
      </c>
      <c r="C396" s="150">
        <v>1259582534</v>
      </c>
      <c r="E396" s="150"/>
    </row>
    <row r="397" spans="1:5" ht="17.100000000000001" hidden="1" customHeight="1">
      <c r="B397" s="6"/>
      <c r="C397" s="150"/>
      <c r="E397" s="150"/>
    </row>
    <row r="398" spans="1:5" ht="17.100000000000001" hidden="1" customHeight="1">
      <c r="B398" s="6"/>
      <c r="C398" s="150"/>
      <c r="E398" s="150"/>
    </row>
    <row r="399" spans="1:5" ht="17.100000000000001" hidden="1" customHeight="1">
      <c r="C399" s="165"/>
      <c r="E399" s="165"/>
    </row>
    <row r="400" spans="1:5" ht="17.100000000000001" customHeight="1" thickBot="1">
      <c r="B400" s="4" t="s">
        <v>213</v>
      </c>
      <c r="C400" s="152">
        <f>SUM(C391:C399)</f>
        <v>3577282476</v>
      </c>
      <c r="D400" s="155"/>
      <c r="E400" s="152">
        <f>SUM(E391:E398)</f>
        <v>498624113</v>
      </c>
    </row>
    <row r="401" spans="1:6" ht="17.100000000000001" customHeight="1" thickTop="1">
      <c r="B401" s="160"/>
      <c r="C401" s="154"/>
      <c r="D401" s="154"/>
      <c r="E401" s="154"/>
    </row>
    <row r="402" spans="1:6" ht="17.100000000000001" customHeight="1">
      <c r="B402" s="199"/>
      <c r="C402" s="160"/>
    </row>
    <row r="403" spans="1:6" ht="17.100000000000001" customHeight="1">
      <c r="A403" s="136">
        <v>19</v>
      </c>
      <c r="B403" s="10" t="s">
        <v>275</v>
      </c>
      <c r="C403" s="54"/>
    </row>
    <row r="404" spans="1:6" ht="17.100000000000001" customHeight="1">
      <c r="C404" s="294" t="s">
        <v>553</v>
      </c>
      <c r="D404" s="32"/>
      <c r="E404" s="294" t="s">
        <v>552</v>
      </c>
    </row>
    <row r="405" spans="1:6" ht="17.100000000000001" customHeight="1">
      <c r="C405" s="140" t="s">
        <v>28</v>
      </c>
      <c r="E405" s="140" t="s">
        <v>28</v>
      </c>
    </row>
    <row r="407" spans="1:6" ht="17.100000000000001" customHeight="1">
      <c r="B407" s="5" t="s">
        <v>496</v>
      </c>
      <c r="C407" s="145">
        <v>2520000</v>
      </c>
      <c r="D407" s="150"/>
      <c r="E407" s="145">
        <v>225783862</v>
      </c>
    </row>
    <row r="408" spans="1:6" ht="17.100000000000001" customHeight="1">
      <c r="B408" s="5" t="s">
        <v>276</v>
      </c>
      <c r="C408" s="51">
        <v>48076321</v>
      </c>
    </row>
    <row r="409" spans="1:6" ht="17.100000000000001" customHeight="1">
      <c r="B409" s="5" t="s">
        <v>457</v>
      </c>
    </row>
    <row r="410" spans="1:6" ht="17.100000000000001" customHeight="1">
      <c r="B410" s="5" t="s">
        <v>277</v>
      </c>
    </row>
    <row r="411" spans="1:6" ht="17.100000000000001" customHeight="1">
      <c r="B411" s="5" t="s">
        <v>278</v>
      </c>
    </row>
    <row r="412" spans="1:6" ht="17.100000000000001" customHeight="1">
      <c r="B412" s="36" t="s">
        <v>279</v>
      </c>
      <c r="C412" s="51">
        <v>4356440000</v>
      </c>
      <c r="E412" s="56"/>
    </row>
    <row r="413" spans="1:6" ht="17.100000000000001" customHeight="1" thickBot="1">
      <c r="B413" s="4" t="s">
        <v>213</v>
      </c>
      <c r="C413" s="152">
        <f>SUM(C407:C412)</f>
        <v>4407036321</v>
      </c>
      <c r="D413" s="155"/>
      <c r="E413" s="152">
        <f>SUM(E407:E412)</f>
        <v>225783862</v>
      </c>
    </row>
    <row r="414" spans="1:6" ht="17.100000000000001" customHeight="1" thickTop="1">
      <c r="B414" s="199"/>
      <c r="C414" s="154"/>
      <c r="D414" s="154"/>
      <c r="E414" s="154"/>
    </row>
    <row r="415" spans="1:6" s="190" customFormat="1" ht="17.100000000000001" customHeight="1">
      <c r="A415" s="307">
        <v>20</v>
      </c>
      <c r="B415" s="298" t="s">
        <v>407</v>
      </c>
      <c r="C415" s="150"/>
      <c r="D415" s="165"/>
      <c r="E415" s="165"/>
      <c r="F415" s="184"/>
    </row>
    <row r="416" spans="1:6" s="190" customFormat="1" ht="17.100000000000001" customHeight="1">
      <c r="A416" s="307"/>
      <c r="C416" s="294" t="s">
        <v>553</v>
      </c>
      <c r="D416" s="32"/>
      <c r="E416" s="294" t="s">
        <v>552</v>
      </c>
      <c r="F416" s="184"/>
    </row>
    <row r="417" spans="1:6" s="190" customFormat="1" ht="17.100000000000001" customHeight="1">
      <c r="A417" s="307"/>
      <c r="C417" s="308" t="s">
        <v>28</v>
      </c>
      <c r="D417" s="165"/>
      <c r="E417" s="308" t="s">
        <v>28</v>
      </c>
      <c r="F417" s="184"/>
    </row>
    <row r="418" spans="1:6" s="190" customFormat="1" ht="17.100000000000001" customHeight="1">
      <c r="A418" s="307"/>
      <c r="C418" s="165"/>
      <c r="D418" s="165"/>
      <c r="E418" s="165"/>
      <c r="F418" s="184"/>
    </row>
    <row r="419" spans="1:6" s="190" customFormat="1" ht="17.100000000000001" customHeight="1">
      <c r="A419" s="307"/>
      <c r="B419" s="309" t="s">
        <v>408</v>
      </c>
      <c r="C419" s="189">
        <v>151600400</v>
      </c>
      <c r="D419" s="189"/>
      <c r="E419" s="145">
        <v>260684706</v>
      </c>
      <c r="F419" s="310"/>
    </row>
    <row r="420" spans="1:6" s="190" customFormat="1" ht="17.100000000000001" customHeight="1">
      <c r="A420" s="307"/>
      <c r="B420" s="309" t="s">
        <v>409</v>
      </c>
      <c r="C420" s="189">
        <v>214199522</v>
      </c>
      <c r="D420" s="189"/>
      <c r="E420" s="145">
        <v>122516865</v>
      </c>
      <c r="F420" s="310"/>
    </row>
    <row r="421" spans="1:6" s="190" customFormat="1" ht="17.100000000000001" customHeight="1">
      <c r="A421" s="307"/>
      <c r="B421" s="309" t="s">
        <v>410</v>
      </c>
      <c r="C421" s="189"/>
      <c r="D421" s="189"/>
      <c r="E421" s="145"/>
      <c r="F421" s="310"/>
    </row>
    <row r="422" spans="1:6" s="190" customFormat="1" ht="17.100000000000001" customHeight="1">
      <c r="A422" s="307"/>
      <c r="B422" s="309" t="s">
        <v>292</v>
      </c>
      <c r="C422" s="189">
        <v>38450041</v>
      </c>
      <c r="D422" s="189"/>
      <c r="E422" s="145">
        <v>20694352</v>
      </c>
      <c r="F422" s="310"/>
    </row>
    <row r="423" spans="1:6" s="190" customFormat="1" ht="17.100000000000001" customHeight="1">
      <c r="A423" s="307"/>
      <c r="B423" s="309" t="s">
        <v>293</v>
      </c>
      <c r="C423" s="189">
        <v>31140248</v>
      </c>
      <c r="D423" s="189"/>
      <c r="E423" s="145">
        <v>3807634</v>
      </c>
      <c r="F423" s="310"/>
    </row>
    <row r="424" spans="1:6" s="190" customFormat="1" ht="17.100000000000001" customHeight="1">
      <c r="A424" s="307"/>
      <c r="B424" s="309" t="s">
        <v>411</v>
      </c>
      <c r="C424" s="189">
        <v>64141991</v>
      </c>
      <c r="D424" s="189"/>
      <c r="E424" s="145">
        <v>160171437</v>
      </c>
      <c r="F424" s="310"/>
    </row>
    <row r="425" spans="1:6" s="190" customFormat="1" ht="17.100000000000001" customHeight="1">
      <c r="A425" s="307"/>
      <c r="B425" s="190" t="s">
        <v>509</v>
      </c>
      <c r="C425" s="210">
        <v>30000000</v>
      </c>
      <c r="D425" s="189"/>
      <c r="E425" s="145">
        <v>25800000</v>
      </c>
      <c r="F425" s="184"/>
    </row>
    <row r="426" spans="1:6" s="190" customFormat="1" ht="17.100000000000001" customHeight="1">
      <c r="A426" s="307"/>
      <c r="B426" s="314"/>
      <c r="C426" s="165"/>
      <c r="D426" s="165"/>
      <c r="E426" s="165"/>
      <c r="F426" s="184"/>
    </row>
    <row r="427" spans="1:6" s="190" customFormat="1" ht="17.100000000000001" customHeight="1" thickBot="1">
      <c r="A427" s="307"/>
      <c r="B427" s="311" t="s">
        <v>213</v>
      </c>
      <c r="C427" s="186">
        <f>SUM(C419:C425)</f>
        <v>529532202</v>
      </c>
      <c r="D427" s="312"/>
      <c r="E427" s="186">
        <f>SUM(E419:E425)</f>
        <v>593674994</v>
      </c>
      <c r="F427" s="184"/>
    </row>
    <row r="428" spans="1:6" s="190" customFormat="1" ht="17.100000000000001" customHeight="1" thickTop="1">
      <c r="A428" s="307"/>
      <c r="B428" s="313"/>
      <c r="C428" s="188"/>
      <c r="D428" s="188"/>
      <c r="E428" s="188"/>
      <c r="F428" s="184"/>
    </row>
    <row r="429" spans="1:6" s="190" customFormat="1" ht="17.100000000000001" customHeight="1">
      <c r="A429" s="307"/>
      <c r="B429" s="314"/>
      <c r="C429" s="165"/>
      <c r="D429" s="165"/>
      <c r="E429" s="165"/>
      <c r="F429" s="184"/>
    </row>
    <row r="430" spans="1:6" s="190" customFormat="1" ht="17.100000000000001" customHeight="1">
      <c r="A430" s="307">
        <v>21</v>
      </c>
      <c r="B430" s="298" t="s">
        <v>412</v>
      </c>
      <c r="C430" s="150"/>
      <c r="D430" s="165"/>
      <c r="E430" s="165"/>
      <c r="F430" s="184"/>
    </row>
    <row r="431" spans="1:6" ht="17.100000000000001" customHeight="1">
      <c r="C431" s="294" t="s">
        <v>553</v>
      </c>
      <c r="D431" s="32"/>
      <c r="E431" s="294" t="s">
        <v>552</v>
      </c>
    </row>
    <row r="432" spans="1:6" ht="17.100000000000001" customHeight="1">
      <c r="C432" s="140" t="s">
        <v>28</v>
      </c>
      <c r="E432" s="140" t="s">
        <v>28</v>
      </c>
    </row>
    <row r="434" spans="1:6" ht="17.100000000000001" customHeight="1">
      <c r="B434" s="22" t="s">
        <v>413</v>
      </c>
      <c r="C434" s="189">
        <v>1618691427</v>
      </c>
      <c r="D434" s="189"/>
      <c r="E434" s="145">
        <v>820703600</v>
      </c>
      <c r="F434" s="256"/>
    </row>
    <row r="435" spans="1:6" ht="17.100000000000001" customHeight="1">
      <c r="B435" s="22" t="s">
        <v>414</v>
      </c>
      <c r="C435" s="183"/>
      <c r="D435" s="189"/>
      <c r="E435" s="145"/>
      <c r="F435" s="256"/>
    </row>
    <row r="436" spans="1:6" ht="17.100000000000001" customHeight="1">
      <c r="B436" s="22" t="s">
        <v>292</v>
      </c>
      <c r="C436" s="146">
        <v>40259733</v>
      </c>
      <c r="D436" s="189"/>
      <c r="E436" s="145">
        <v>39146034</v>
      </c>
      <c r="F436" s="256"/>
    </row>
    <row r="437" spans="1:6" ht="17.100000000000001" customHeight="1">
      <c r="B437" s="22" t="s">
        <v>480</v>
      </c>
      <c r="C437" s="183"/>
      <c r="D437" s="189"/>
      <c r="E437" s="145">
        <v>1815559945</v>
      </c>
    </row>
    <row r="438" spans="1:6" ht="17.100000000000001" customHeight="1">
      <c r="B438" s="22" t="s">
        <v>415</v>
      </c>
      <c r="C438" s="146">
        <v>120940378</v>
      </c>
      <c r="D438" s="189"/>
      <c r="E438" s="145">
        <v>1009690</v>
      </c>
    </row>
    <row r="439" spans="1:6" ht="17.100000000000001" customHeight="1">
      <c r="B439" s="22" t="s">
        <v>293</v>
      </c>
      <c r="C439" s="183">
        <v>35256000</v>
      </c>
      <c r="D439" s="189"/>
      <c r="E439" s="145">
        <v>35148592</v>
      </c>
    </row>
    <row r="440" spans="1:6" ht="17.100000000000001" customHeight="1">
      <c r="B440" s="22" t="s">
        <v>411</v>
      </c>
      <c r="C440" s="146">
        <v>591023946</v>
      </c>
      <c r="D440" s="189"/>
      <c r="E440" s="145">
        <v>322704167</v>
      </c>
    </row>
    <row r="441" spans="1:6" ht="14.25" customHeight="1">
      <c r="B441" s="398" t="s">
        <v>564</v>
      </c>
      <c r="C441" s="189">
        <v>177645875</v>
      </c>
      <c r="D441" s="189"/>
      <c r="E441" s="189"/>
    </row>
    <row r="442" spans="1:6" ht="17.100000000000001" customHeight="1">
      <c r="B442" s="205"/>
      <c r="C442" s="147"/>
      <c r="D442" s="147"/>
      <c r="E442" s="207"/>
    </row>
    <row r="443" spans="1:6" ht="17.100000000000001" customHeight="1" thickBot="1">
      <c r="B443" s="4" t="s">
        <v>213</v>
      </c>
      <c r="C443" s="152">
        <f>SUM(C434:C442)</f>
        <v>2583817359</v>
      </c>
      <c r="D443" s="155"/>
      <c r="E443" s="152">
        <f>SUM(E434:E442)</f>
        <v>3034272028</v>
      </c>
    </row>
    <row r="444" spans="1:6" ht="17.100000000000001" customHeight="1" thickTop="1">
      <c r="B444" s="199"/>
      <c r="C444" s="154"/>
      <c r="D444" s="154"/>
      <c r="E444" s="154"/>
    </row>
    <row r="445" spans="1:6" ht="17.100000000000001" customHeight="1">
      <c r="A445" s="136">
        <v>22</v>
      </c>
      <c r="B445" s="10" t="s">
        <v>416</v>
      </c>
      <c r="C445" s="54"/>
    </row>
    <row r="446" spans="1:6" ht="17.100000000000001" customHeight="1">
      <c r="C446" s="294" t="s">
        <v>553</v>
      </c>
      <c r="D446" s="32"/>
      <c r="E446" s="294" t="s">
        <v>552</v>
      </c>
    </row>
    <row r="447" spans="1:6" ht="17.100000000000001" customHeight="1">
      <c r="C447" s="140" t="s">
        <v>28</v>
      </c>
      <c r="E447" s="140" t="s">
        <v>28</v>
      </c>
    </row>
    <row r="449" spans="1:6" ht="17.100000000000001" customHeight="1">
      <c r="B449" s="25" t="s">
        <v>418</v>
      </c>
      <c r="C449" s="165">
        <v>389493351</v>
      </c>
      <c r="E449" s="145">
        <v>678290909</v>
      </c>
    </row>
    <row r="450" spans="1:6" ht="17.100000000000001" customHeight="1">
      <c r="B450" s="25" t="s">
        <v>458</v>
      </c>
      <c r="C450" s="165"/>
      <c r="E450" s="165"/>
    </row>
    <row r="451" spans="1:6" ht="17.100000000000001" customHeight="1">
      <c r="B451" s="20" t="s">
        <v>459</v>
      </c>
      <c r="C451" s="165"/>
    </row>
    <row r="452" spans="1:6" ht="17.100000000000001" customHeight="1">
      <c r="B452" s="20" t="s">
        <v>161</v>
      </c>
      <c r="C452" s="160">
        <v>830000</v>
      </c>
      <c r="F452" s="205"/>
    </row>
    <row r="454" spans="1:6" ht="17.100000000000001" customHeight="1" thickBot="1">
      <c r="B454" s="4" t="s">
        <v>213</v>
      </c>
      <c r="C454" s="152">
        <f>SUM(C449:C452)</f>
        <v>390323351</v>
      </c>
      <c r="D454" s="155"/>
      <c r="E454" s="152">
        <f>SUM(E449:E453)</f>
        <v>678290909</v>
      </c>
    </row>
    <row r="455" spans="1:6" ht="17.100000000000001" customHeight="1" thickTop="1">
      <c r="C455" s="154"/>
      <c r="D455" s="154"/>
      <c r="E455" s="154"/>
    </row>
    <row r="457" spans="1:6" ht="17.100000000000001" customHeight="1">
      <c r="A457" s="136">
        <v>23</v>
      </c>
      <c r="B457" s="10" t="s">
        <v>417</v>
      </c>
      <c r="C457" s="54"/>
    </row>
    <row r="458" spans="1:6" ht="17.100000000000001" customHeight="1">
      <c r="C458" s="294" t="s">
        <v>553</v>
      </c>
      <c r="D458" s="32"/>
      <c r="E458" s="294" t="s">
        <v>552</v>
      </c>
    </row>
    <row r="459" spans="1:6" ht="17.100000000000001" customHeight="1">
      <c r="C459" s="140" t="s">
        <v>28</v>
      </c>
      <c r="E459" s="140" t="s">
        <v>28</v>
      </c>
    </row>
    <row r="461" spans="1:6" ht="17.100000000000001" customHeight="1">
      <c r="B461" s="25" t="s">
        <v>419</v>
      </c>
      <c r="C461" s="200">
        <v>44240431</v>
      </c>
      <c r="E461" s="212"/>
    </row>
    <row r="462" spans="1:6" ht="17.100000000000001" customHeight="1">
      <c r="B462" s="25" t="s">
        <v>461</v>
      </c>
      <c r="C462" s="150"/>
      <c r="E462" s="165"/>
    </row>
    <row r="463" spans="1:6" ht="17.100000000000001" customHeight="1">
      <c r="B463" s="25" t="s">
        <v>460</v>
      </c>
      <c r="C463" s="394"/>
      <c r="E463" s="200"/>
    </row>
    <row r="464" spans="1:6" ht="17.100000000000001" customHeight="1">
      <c r="B464" s="20" t="s">
        <v>529</v>
      </c>
      <c r="C464" s="165"/>
      <c r="E464" s="165"/>
    </row>
    <row r="465" spans="1:6" ht="17.100000000000001" customHeight="1">
      <c r="B465" s="25" t="s">
        <v>420</v>
      </c>
      <c r="C465" s="200"/>
      <c r="E465" s="200"/>
    </row>
    <row r="466" spans="1:6" ht="17.100000000000001" customHeight="1">
      <c r="B466" s="25" t="s">
        <v>162</v>
      </c>
      <c r="C466" s="165"/>
      <c r="E466" s="145">
        <v>339607520</v>
      </c>
    </row>
    <row r="468" spans="1:6" ht="17.100000000000001" customHeight="1" thickBot="1">
      <c r="B468" s="4" t="s">
        <v>213</v>
      </c>
      <c r="C468" s="152">
        <f>SUM(C461:C467)</f>
        <v>44240431</v>
      </c>
      <c r="D468" s="155"/>
      <c r="E468" s="152">
        <f>SUM(E461:E467)</f>
        <v>339607520</v>
      </c>
    </row>
    <row r="469" spans="1:6" ht="17.100000000000001" customHeight="1" thickTop="1">
      <c r="C469" s="154"/>
      <c r="D469" s="154"/>
      <c r="E469" s="154"/>
    </row>
    <row r="470" spans="1:6" ht="17.100000000000001" customHeight="1">
      <c r="C470" s="154"/>
      <c r="D470" s="154"/>
      <c r="E470" s="154"/>
    </row>
    <row r="471" spans="1:6" ht="17.100000000000001" customHeight="1">
      <c r="A471" s="136">
        <v>24</v>
      </c>
      <c r="B471" s="10" t="s">
        <v>280</v>
      </c>
      <c r="C471" s="54"/>
    </row>
    <row r="472" spans="1:6" ht="17.100000000000001" customHeight="1">
      <c r="C472" s="294" t="s">
        <v>553</v>
      </c>
      <c r="D472" s="32"/>
      <c r="E472" s="294" t="s">
        <v>552</v>
      </c>
    </row>
    <row r="473" spans="1:6" ht="17.100000000000001" customHeight="1">
      <c r="C473" s="140" t="s">
        <v>28</v>
      </c>
      <c r="E473" s="140" t="s">
        <v>28</v>
      </c>
    </row>
    <row r="475" spans="1:6" ht="17.100000000000001" customHeight="1">
      <c r="B475" s="40" t="s">
        <v>331</v>
      </c>
      <c r="C475" s="51">
        <f>KQKD!E23</f>
        <v>56917708</v>
      </c>
      <c r="E475" s="145">
        <v>2049960296</v>
      </c>
    </row>
    <row r="476" spans="1:6" ht="17.100000000000001" customHeight="1">
      <c r="B476" s="40" t="s">
        <v>332</v>
      </c>
    </row>
    <row r="477" spans="1:6" s="18" customFormat="1" ht="17.100000000000001" hidden="1" customHeight="1">
      <c r="A477" s="213"/>
      <c r="B477" s="41" t="s">
        <v>333</v>
      </c>
      <c r="C477" s="214"/>
      <c r="D477" s="214"/>
      <c r="E477" s="214"/>
      <c r="F477" s="149"/>
    </row>
    <row r="478" spans="1:6" s="18" customFormat="1" ht="17.100000000000001" hidden="1" customHeight="1">
      <c r="A478" s="213"/>
      <c r="B478" s="42" t="s">
        <v>334</v>
      </c>
      <c r="C478" s="214"/>
      <c r="D478" s="214"/>
      <c r="E478" s="214"/>
      <c r="F478" s="149"/>
    </row>
    <row r="479" spans="1:6" ht="17.100000000000001" hidden="1" customHeight="1">
      <c r="B479" s="42" t="s">
        <v>335</v>
      </c>
      <c r="C479" s="59"/>
      <c r="E479" s="59"/>
    </row>
    <row r="480" spans="1:6" ht="17.100000000000001" hidden="1" customHeight="1">
      <c r="B480" s="42" t="s">
        <v>278</v>
      </c>
      <c r="C480" s="215"/>
      <c r="E480" s="215"/>
    </row>
    <row r="481" spans="1:6" ht="17.100000000000001" hidden="1" customHeight="1">
      <c r="B481" s="42" t="s">
        <v>336</v>
      </c>
    </row>
    <row r="482" spans="1:6" ht="17.100000000000001" customHeight="1">
      <c r="B482" s="41" t="s">
        <v>337</v>
      </c>
    </row>
    <row r="483" spans="1:6" s="194" customFormat="1" ht="17.100000000000001" hidden="1" customHeight="1">
      <c r="A483" s="157"/>
      <c r="B483" s="42" t="s">
        <v>273</v>
      </c>
      <c r="C483" s="196">
        <v>0</v>
      </c>
      <c r="D483" s="196"/>
      <c r="E483" s="196">
        <v>0</v>
      </c>
      <c r="F483" s="348"/>
    </row>
    <row r="484" spans="1:6" s="194" customFormat="1" ht="17.100000000000001" hidden="1" customHeight="1">
      <c r="A484" s="157"/>
      <c r="B484" s="42" t="s">
        <v>338</v>
      </c>
      <c r="C484" s="196"/>
      <c r="D484" s="196"/>
      <c r="E484" s="196"/>
      <c r="F484" s="348"/>
    </row>
    <row r="485" spans="1:6" s="194" customFormat="1" ht="17.100000000000001" customHeight="1">
      <c r="A485" s="157"/>
      <c r="B485" s="42" t="s">
        <v>462</v>
      </c>
      <c r="C485" s="196">
        <f>C394</f>
        <v>2141020800</v>
      </c>
      <c r="D485" s="196"/>
      <c r="E485" s="196"/>
      <c r="F485" s="348"/>
    </row>
    <row r="486" spans="1:6" s="194" customFormat="1" ht="17.100000000000001" customHeight="1">
      <c r="A486" s="157"/>
      <c r="B486" s="40" t="s">
        <v>339</v>
      </c>
      <c r="C486" s="196"/>
      <c r="D486" s="196"/>
      <c r="E486" s="196"/>
      <c r="F486" s="348"/>
    </row>
    <row r="487" spans="1:6" s="194" customFormat="1" ht="17.100000000000001" customHeight="1">
      <c r="A487" s="157"/>
      <c r="B487" s="40" t="s">
        <v>340</v>
      </c>
      <c r="C487" s="196"/>
      <c r="D487" s="196"/>
      <c r="E487" s="196"/>
      <c r="F487" s="348"/>
    </row>
    <row r="488" spans="1:6" s="194" customFormat="1" ht="17.100000000000001" customHeight="1">
      <c r="A488" s="157"/>
      <c r="B488" s="42" t="s">
        <v>341</v>
      </c>
      <c r="C488" s="257"/>
      <c r="D488" s="196"/>
      <c r="E488" s="257" t="s">
        <v>497</v>
      </c>
      <c r="F488" s="348"/>
    </row>
    <row r="489" spans="1:6" s="194" customFormat="1" ht="17.100000000000001" customHeight="1">
      <c r="A489" s="157"/>
      <c r="B489" s="43" t="s">
        <v>281</v>
      </c>
      <c r="C489" s="196"/>
      <c r="D489" s="196"/>
      <c r="E489" s="196"/>
      <c r="F489" s="348"/>
    </row>
    <row r="490" spans="1:6" s="194" customFormat="1" ht="17.100000000000001" customHeight="1">
      <c r="A490" s="157"/>
      <c r="B490" s="38" t="s">
        <v>282</v>
      </c>
      <c r="C490" s="196"/>
      <c r="D490" s="196"/>
      <c r="E490" s="196"/>
      <c r="F490" s="348"/>
    </row>
    <row r="492" spans="1:6" ht="17.100000000000001" customHeight="1" thickBot="1">
      <c r="B492" s="4" t="s">
        <v>421</v>
      </c>
      <c r="C492" s="152">
        <f>C489</f>
        <v>0</v>
      </c>
      <c r="D492" s="155"/>
      <c r="E492" s="152">
        <f>E489</f>
        <v>0</v>
      </c>
    </row>
    <row r="493" spans="1:6" ht="17.100000000000001" customHeight="1" thickTop="1">
      <c r="C493" s="154"/>
      <c r="D493" s="154"/>
      <c r="E493" s="154"/>
    </row>
    <row r="494" spans="1:6" ht="17.100000000000001" customHeight="1">
      <c r="B494" s="199"/>
      <c r="C494" s="154"/>
      <c r="D494" s="154"/>
      <c r="E494" s="216"/>
    </row>
    <row r="495" spans="1:6" ht="17.100000000000001" hidden="1" customHeight="1">
      <c r="A495" s="136">
        <v>47</v>
      </c>
      <c r="B495" s="10" t="s">
        <v>283</v>
      </c>
      <c r="C495" s="54"/>
    </row>
    <row r="496" spans="1:6" ht="17.100000000000001" hidden="1" customHeight="1">
      <c r="C496" s="141" t="s">
        <v>483</v>
      </c>
      <c r="D496" s="139"/>
      <c r="E496" s="141" t="s">
        <v>329</v>
      </c>
    </row>
    <row r="497" spans="1:5" ht="17.100000000000001" hidden="1" customHeight="1">
      <c r="C497" s="140" t="s">
        <v>28</v>
      </c>
      <c r="E497" s="140" t="s">
        <v>28</v>
      </c>
    </row>
    <row r="498" spans="1:5" ht="17.100000000000001" hidden="1" customHeight="1"/>
    <row r="499" spans="1:5" ht="17.100000000000001" hidden="1" customHeight="1">
      <c r="B499" s="5" t="s">
        <v>284</v>
      </c>
    </row>
    <row r="500" spans="1:5" ht="17.100000000000001" hidden="1" customHeight="1">
      <c r="B500" s="5" t="s">
        <v>285</v>
      </c>
    </row>
    <row r="501" spans="1:5" ht="17.100000000000001" hidden="1" customHeight="1">
      <c r="B501" s="5" t="s">
        <v>286</v>
      </c>
    </row>
    <row r="502" spans="1:5" ht="17.100000000000001" hidden="1" customHeight="1">
      <c r="B502" s="5" t="s">
        <v>287</v>
      </c>
    </row>
    <row r="503" spans="1:5" ht="17.100000000000001" hidden="1" customHeight="1">
      <c r="B503" s="5" t="s">
        <v>288</v>
      </c>
    </row>
    <row r="504" spans="1:5" ht="17.100000000000001" hidden="1" customHeight="1"/>
    <row r="505" spans="1:5" ht="17.100000000000001" hidden="1" customHeight="1">
      <c r="B505" s="4" t="s">
        <v>213</v>
      </c>
      <c r="C505" s="152">
        <f>SUM(C499:C504)</f>
        <v>0</v>
      </c>
      <c r="D505" s="155"/>
      <c r="E505" s="152">
        <f>SUM(E499:E504)</f>
        <v>0</v>
      </c>
    </row>
    <row r="506" spans="1:5" ht="17.100000000000001" hidden="1" customHeight="1">
      <c r="C506" s="154"/>
      <c r="D506" s="154"/>
      <c r="E506" s="154"/>
    </row>
    <row r="507" spans="1:5" ht="17.100000000000001" hidden="1" customHeight="1">
      <c r="C507" s="154"/>
      <c r="D507" s="154"/>
      <c r="E507" s="154"/>
    </row>
    <row r="508" spans="1:5" ht="17.100000000000001" hidden="1" customHeight="1">
      <c r="A508" s="136">
        <v>48</v>
      </c>
      <c r="B508" s="217" t="s">
        <v>353</v>
      </c>
      <c r="C508" s="154"/>
      <c r="D508" s="154"/>
      <c r="E508" s="154"/>
    </row>
    <row r="509" spans="1:5" ht="17.100000000000001" hidden="1" customHeight="1">
      <c r="C509" s="141" t="s">
        <v>483</v>
      </c>
      <c r="D509" s="139"/>
      <c r="E509" s="141" t="s">
        <v>329</v>
      </c>
    </row>
    <row r="510" spans="1:5" ht="17.100000000000001" hidden="1" customHeight="1">
      <c r="C510" s="140" t="s">
        <v>28</v>
      </c>
      <c r="E510" s="140" t="s">
        <v>28</v>
      </c>
    </row>
    <row r="511" spans="1:5" ht="17.100000000000001" hidden="1" customHeight="1">
      <c r="C511" s="154"/>
      <c r="D511" s="154"/>
      <c r="E511" s="154"/>
    </row>
    <row r="512" spans="1:5" ht="17.100000000000001" hidden="1" customHeight="1">
      <c r="A512" s="218"/>
      <c r="B512" s="5" t="s">
        <v>360</v>
      </c>
      <c r="C512" s="154"/>
      <c r="D512" s="154"/>
      <c r="E512" s="154"/>
    </row>
    <row r="513" spans="1:10" ht="45" hidden="1">
      <c r="A513" s="218"/>
      <c r="B513" s="192" t="s">
        <v>361</v>
      </c>
      <c r="C513" s="154"/>
      <c r="D513" s="154"/>
      <c r="E513" s="154"/>
    </row>
    <row r="514" spans="1:10" ht="17.100000000000001" hidden="1" customHeight="1">
      <c r="A514" s="219"/>
      <c r="B514" s="220" t="s">
        <v>333</v>
      </c>
      <c r="C514" s="154"/>
      <c r="D514" s="154"/>
      <c r="E514" s="154"/>
    </row>
    <row r="515" spans="1:10" ht="17.100000000000001" hidden="1" customHeight="1">
      <c r="A515" s="219"/>
      <c r="B515" s="220" t="s">
        <v>337</v>
      </c>
      <c r="C515" s="154"/>
      <c r="D515" s="154"/>
      <c r="E515" s="154"/>
    </row>
    <row r="516" spans="1:10" s="19" customFormat="1" ht="28.5" hidden="1">
      <c r="A516" s="221"/>
      <c r="B516" s="222" t="s">
        <v>362</v>
      </c>
      <c r="C516" s="223">
        <f>C512+C513</f>
        <v>0</v>
      </c>
      <c r="D516" s="223"/>
      <c r="E516" s="223"/>
      <c r="F516" s="347"/>
    </row>
    <row r="517" spans="1:10" ht="17.100000000000001" hidden="1" customHeight="1">
      <c r="A517" s="218"/>
      <c r="B517" s="5" t="s">
        <v>363</v>
      </c>
      <c r="C517" s="154"/>
      <c r="D517" s="154"/>
      <c r="E517" s="154"/>
    </row>
    <row r="518" spans="1:10" ht="17.100000000000001" hidden="1" customHeight="1">
      <c r="A518" s="218"/>
      <c r="B518" s="5" t="s">
        <v>364</v>
      </c>
      <c r="C518" s="154"/>
      <c r="D518" s="154"/>
      <c r="E518" s="154"/>
    </row>
    <row r="519" spans="1:10" ht="17.100000000000001" hidden="1" customHeight="1">
      <c r="A519" s="218"/>
      <c r="C519" s="154"/>
      <c r="D519" s="154"/>
      <c r="E519" s="154"/>
    </row>
    <row r="520" spans="1:10" ht="17.100000000000001" hidden="1" customHeight="1">
      <c r="A520" s="218"/>
      <c r="C520" s="154"/>
      <c r="D520" s="154"/>
      <c r="E520" s="154"/>
    </row>
    <row r="521" spans="1:10" ht="17.100000000000001" hidden="1" customHeight="1">
      <c r="A521" s="136">
        <v>49</v>
      </c>
      <c r="B521" s="10" t="s">
        <v>289</v>
      </c>
      <c r="C521" s="54"/>
      <c r="G521" s="146"/>
      <c r="H521" s="3"/>
      <c r="I521" s="3"/>
      <c r="J521" s="3"/>
    </row>
    <row r="522" spans="1:10" ht="17.100000000000001" hidden="1" customHeight="1">
      <c r="C522" s="31" t="s">
        <v>486</v>
      </c>
      <c r="D522" s="32"/>
      <c r="E522" s="26" t="s">
        <v>483</v>
      </c>
      <c r="G522" s="3"/>
      <c r="H522" s="3"/>
      <c r="I522" s="3"/>
      <c r="J522" s="3"/>
    </row>
    <row r="523" spans="1:10" ht="17.100000000000001" hidden="1" customHeight="1">
      <c r="C523" s="140" t="s">
        <v>28</v>
      </c>
      <c r="E523" s="140" t="s">
        <v>28</v>
      </c>
      <c r="G523" s="3"/>
      <c r="H523" s="3"/>
      <c r="I523" s="3"/>
      <c r="J523" s="3"/>
    </row>
    <row r="524" spans="1:10" ht="17.100000000000001" hidden="1" customHeight="1">
      <c r="G524" s="146"/>
      <c r="H524" s="3"/>
      <c r="I524" s="3"/>
      <c r="J524" s="3"/>
    </row>
    <row r="525" spans="1:10" ht="17.100000000000001" hidden="1" customHeight="1">
      <c r="B525" s="184" t="s">
        <v>290</v>
      </c>
      <c r="C525" s="145"/>
      <c r="D525" s="150"/>
      <c r="E525" s="150"/>
      <c r="F525" s="54"/>
      <c r="G525" s="146"/>
      <c r="H525" s="54"/>
      <c r="I525" s="205"/>
      <c r="J525" s="224"/>
    </row>
    <row r="526" spans="1:10" ht="17.100000000000001" hidden="1" customHeight="1">
      <c r="B526" s="225" t="s">
        <v>291</v>
      </c>
      <c r="C526" s="226"/>
      <c r="D526" s="150"/>
      <c r="E526" s="150"/>
      <c r="F526" s="54"/>
      <c r="G526" s="146"/>
      <c r="H526" s="205"/>
      <c r="I526" s="205"/>
      <c r="J526" s="224"/>
    </row>
    <row r="527" spans="1:10" ht="17.100000000000001" hidden="1" customHeight="1">
      <c r="B527" s="225" t="s">
        <v>292</v>
      </c>
      <c r="C527" s="150"/>
      <c r="D527" s="150"/>
      <c r="E527" s="150"/>
      <c r="F527" s="54"/>
      <c r="G527" s="146"/>
      <c r="H527" s="205"/>
      <c r="I527" s="54"/>
      <c r="J527" s="224"/>
    </row>
    <row r="528" spans="1:10" ht="17.100000000000001" hidden="1" customHeight="1">
      <c r="B528" s="225" t="s">
        <v>293</v>
      </c>
      <c r="C528" s="150"/>
      <c r="D528" s="150"/>
      <c r="E528" s="150"/>
      <c r="F528" s="54"/>
      <c r="G528" s="146"/>
      <c r="H528" s="146"/>
      <c r="I528" s="54"/>
      <c r="J528" s="224"/>
    </row>
    <row r="529" spans="1:10" ht="17.100000000000001" hidden="1" customHeight="1">
      <c r="B529" s="225" t="s">
        <v>294</v>
      </c>
      <c r="C529" s="150"/>
      <c r="D529" s="150"/>
      <c r="E529" s="150"/>
      <c r="F529" s="54"/>
      <c r="G529" s="146"/>
      <c r="H529" s="146"/>
      <c r="I529" s="54"/>
      <c r="J529" s="224"/>
    </row>
    <row r="530" spans="1:10" ht="17.100000000000001" hidden="1" customHeight="1">
      <c r="G530" s="146"/>
      <c r="H530" s="205"/>
      <c r="I530" s="205"/>
      <c r="J530" s="3"/>
    </row>
    <row r="531" spans="1:10" ht="17.100000000000001" hidden="1" customHeight="1">
      <c r="B531" s="4" t="s">
        <v>213</v>
      </c>
      <c r="C531" s="152">
        <f>SUM(C525:C529)</f>
        <v>0</v>
      </c>
      <c r="D531" s="155"/>
      <c r="E531" s="152">
        <f>SUM(E525:E529)</f>
        <v>0</v>
      </c>
      <c r="F531" s="208"/>
      <c r="G531" s="168"/>
      <c r="H531" s="168"/>
      <c r="I531" s="168"/>
      <c r="J531" s="168"/>
    </row>
    <row r="532" spans="1:10" ht="17.100000000000001" hidden="1" customHeight="1">
      <c r="C532" s="154"/>
      <c r="D532" s="154"/>
      <c r="E532" s="154"/>
    </row>
    <row r="533" spans="1:10" ht="17.100000000000001" hidden="1" customHeight="1">
      <c r="C533" s="154"/>
      <c r="D533" s="154"/>
      <c r="E533" s="227"/>
    </row>
    <row r="534" spans="1:10" ht="17.100000000000001" hidden="1" customHeight="1">
      <c r="C534" s="154"/>
      <c r="D534" s="154"/>
      <c r="E534" s="154"/>
    </row>
    <row r="535" spans="1:10" ht="17.100000000000001" hidden="1" customHeight="1">
      <c r="A535" s="136">
        <v>50</v>
      </c>
      <c r="B535" s="10" t="s">
        <v>377</v>
      </c>
      <c r="C535" s="54"/>
    </row>
    <row r="536" spans="1:10" ht="17.100000000000001" hidden="1" customHeight="1">
      <c r="C536" s="141" t="s">
        <v>483</v>
      </c>
      <c r="D536" s="139"/>
      <c r="E536" s="141" t="s">
        <v>329</v>
      </c>
    </row>
    <row r="537" spans="1:10" ht="17.100000000000001" hidden="1" customHeight="1">
      <c r="C537" s="140" t="s">
        <v>28</v>
      </c>
      <c r="E537" s="140" t="s">
        <v>28</v>
      </c>
    </row>
    <row r="538" spans="1:10" ht="17.100000000000001" hidden="1" customHeight="1"/>
    <row r="539" spans="1:10" ht="30" hidden="1">
      <c r="B539" s="192" t="s">
        <v>378</v>
      </c>
    </row>
    <row r="540" spans="1:10" ht="17.100000000000001" hidden="1" customHeight="1">
      <c r="B540" s="6" t="s">
        <v>257</v>
      </c>
      <c r="C540" s="54"/>
      <c r="E540" s="54"/>
    </row>
    <row r="541" spans="1:10" ht="17.100000000000001" hidden="1" customHeight="1">
      <c r="B541" s="6" t="s">
        <v>258</v>
      </c>
      <c r="C541" s="54"/>
    </row>
    <row r="542" spans="1:10" ht="17.100000000000001" hidden="1" customHeight="1"/>
    <row r="543" spans="1:10" ht="17.100000000000001" hidden="1" customHeight="1">
      <c r="B543" s="4" t="s">
        <v>213</v>
      </c>
      <c r="C543" s="152">
        <f>SUM(C540:C541)</f>
        <v>0</v>
      </c>
      <c r="D543" s="155"/>
      <c r="E543" s="152">
        <f>SUM(E540:E541)</f>
        <v>0</v>
      </c>
    </row>
    <row r="544" spans="1:10" ht="17.100000000000001" hidden="1" customHeight="1">
      <c r="C544" s="154"/>
      <c r="D544" s="154"/>
      <c r="E544" s="154"/>
    </row>
    <row r="545" spans="1:6" ht="17.100000000000001" hidden="1" customHeight="1">
      <c r="B545" s="5" t="s">
        <v>379</v>
      </c>
      <c r="C545" s="154"/>
      <c r="D545" s="154"/>
      <c r="E545" s="154"/>
    </row>
    <row r="546" spans="1:6" ht="17.100000000000001" hidden="1" customHeight="1">
      <c r="C546" s="138" t="s">
        <v>482</v>
      </c>
      <c r="D546" s="139"/>
      <c r="E546" s="228">
        <v>39814</v>
      </c>
    </row>
    <row r="547" spans="1:6" ht="17.100000000000001" hidden="1" customHeight="1">
      <c r="C547" s="140" t="s">
        <v>28</v>
      </c>
      <c r="E547" s="140" t="s">
        <v>28</v>
      </c>
    </row>
    <row r="548" spans="1:6" ht="17.100000000000001" hidden="1" customHeight="1"/>
    <row r="549" spans="1:6" ht="17.100000000000001" hidden="1" customHeight="1">
      <c r="B549" s="5" t="s">
        <v>380</v>
      </c>
      <c r="C549" s="54"/>
      <c r="E549" s="54"/>
    </row>
    <row r="550" spans="1:6" ht="17.100000000000001" hidden="1" customHeight="1">
      <c r="B550" s="5" t="s">
        <v>381</v>
      </c>
      <c r="C550" s="54"/>
    </row>
    <row r="551" spans="1:6" ht="17.100000000000001" hidden="1" customHeight="1">
      <c r="B551" s="5" t="s">
        <v>382</v>
      </c>
      <c r="C551" s="54"/>
    </row>
    <row r="552" spans="1:6" ht="17.100000000000001" hidden="1" customHeight="1"/>
    <row r="553" spans="1:6" ht="17.100000000000001" hidden="1" customHeight="1">
      <c r="B553" s="19" t="s">
        <v>213</v>
      </c>
      <c r="C553" s="152">
        <f>SUM(C549:C551)</f>
        <v>0</v>
      </c>
      <c r="D553" s="155"/>
      <c r="E553" s="152">
        <f>SUM(E549:E551)</f>
        <v>0</v>
      </c>
    </row>
    <row r="554" spans="1:6" ht="17.100000000000001" hidden="1" customHeight="1">
      <c r="C554" s="168"/>
      <c r="D554" s="155"/>
      <c r="E554" s="168"/>
    </row>
    <row r="555" spans="1:6" ht="17.100000000000001" hidden="1" customHeight="1">
      <c r="A555" s="136">
        <v>50</v>
      </c>
      <c r="B555" s="137" t="s">
        <v>354</v>
      </c>
    </row>
    <row r="556" spans="1:6" ht="17.100000000000001" hidden="1" customHeight="1"/>
    <row r="557" spans="1:6" s="230" customFormat="1" ht="38.25" hidden="1">
      <c r="A557" s="229"/>
      <c r="B557" s="230" t="s">
        <v>328</v>
      </c>
      <c r="C557" s="231" t="s">
        <v>488</v>
      </c>
      <c r="D557" s="232"/>
      <c r="E557" s="231" t="s">
        <v>487</v>
      </c>
      <c r="F557" s="349"/>
    </row>
    <row r="558" spans="1:6" s="16" customFormat="1" ht="17.100000000000001" hidden="1" customHeight="1">
      <c r="A558" s="233"/>
      <c r="C558" s="234"/>
      <c r="D558" s="234"/>
      <c r="E558" s="234"/>
      <c r="F558" s="350"/>
    </row>
    <row r="559" spans="1:6" s="16" customFormat="1" ht="17.100000000000001" hidden="1" customHeight="1">
      <c r="A559" s="233"/>
      <c r="B559" s="16" t="s">
        <v>355</v>
      </c>
      <c r="C559" s="235" t="s">
        <v>359</v>
      </c>
      <c r="D559" s="235"/>
      <c r="E559" s="235" t="s">
        <v>359</v>
      </c>
      <c r="F559" s="351"/>
    </row>
    <row r="560" spans="1:6" s="16" customFormat="1" ht="17.100000000000001" hidden="1" customHeight="1">
      <c r="A560" s="233"/>
      <c r="B560" s="16" t="s">
        <v>356</v>
      </c>
      <c r="C560" s="235" t="s">
        <v>359</v>
      </c>
      <c r="D560" s="235"/>
      <c r="E560" s="235" t="s">
        <v>359</v>
      </c>
      <c r="F560" s="351"/>
    </row>
    <row r="561" spans="1:6" s="16" customFormat="1" ht="17.100000000000001" hidden="1" customHeight="1">
      <c r="A561" s="233"/>
      <c r="B561" s="16" t="s">
        <v>357</v>
      </c>
      <c r="C561" s="235" t="s">
        <v>359</v>
      </c>
      <c r="D561" s="235"/>
      <c r="E561" s="235" t="s">
        <v>359</v>
      </c>
      <c r="F561" s="351"/>
    </row>
    <row r="562" spans="1:6" s="16" customFormat="1" ht="17.100000000000001" hidden="1" customHeight="1">
      <c r="A562" s="233"/>
      <c r="B562" s="16" t="s">
        <v>358</v>
      </c>
      <c r="C562" s="235" t="s">
        <v>359</v>
      </c>
      <c r="D562" s="235"/>
      <c r="E562" s="235" t="s">
        <v>359</v>
      </c>
      <c r="F562" s="351"/>
    </row>
    <row r="563" spans="1:6" ht="17.100000000000001" hidden="1" customHeight="1"/>
    <row r="564" spans="1:6" ht="17.100000000000001" hidden="1" customHeight="1">
      <c r="A564" s="136">
        <v>51</v>
      </c>
      <c r="B564" s="10" t="s">
        <v>344</v>
      </c>
      <c r="C564" s="154"/>
      <c r="D564" s="154"/>
      <c r="E564" s="154"/>
    </row>
    <row r="565" spans="1:6" ht="17.100000000000001" hidden="1" customHeight="1">
      <c r="C565" s="141" t="s">
        <v>483</v>
      </c>
      <c r="D565" s="139"/>
      <c r="E565" s="141" t="s">
        <v>329</v>
      </c>
    </row>
    <row r="566" spans="1:6" ht="17.100000000000001" hidden="1" customHeight="1">
      <c r="C566" s="140" t="s">
        <v>28</v>
      </c>
      <c r="E566" s="140" t="s">
        <v>28</v>
      </c>
    </row>
    <row r="567" spans="1:6" ht="17.100000000000001" hidden="1" customHeight="1">
      <c r="C567" s="154"/>
      <c r="D567" s="154"/>
      <c r="E567" s="154"/>
    </row>
    <row r="568" spans="1:6" ht="17.100000000000001" hidden="1" customHeight="1">
      <c r="B568" s="47" t="s">
        <v>342</v>
      </c>
      <c r="C568" s="154"/>
      <c r="D568" s="154"/>
      <c r="E568" s="154"/>
    </row>
    <row r="569" spans="1:6" ht="17.100000000000001" hidden="1" customHeight="1">
      <c r="B569" s="236" t="s">
        <v>394</v>
      </c>
      <c r="C569" s="154"/>
      <c r="D569" s="154"/>
      <c r="E569" s="154"/>
    </row>
    <row r="570" spans="1:6" ht="17.100000000000001" hidden="1" customHeight="1">
      <c r="B570" s="20" t="s">
        <v>345</v>
      </c>
      <c r="C570" s="154"/>
      <c r="D570" s="154"/>
      <c r="E570" s="154"/>
    </row>
    <row r="571" spans="1:6" ht="17.100000000000001" hidden="1" customHeight="1">
      <c r="B571" s="20" t="s">
        <v>345</v>
      </c>
      <c r="C571" s="154"/>
      <c r="D571" s="154"/>
      <c r="E571" s="154"/>
    </row>
    <row r="572" spans="1:6" ht="17.100000000000001" hidden="1" customHeight="1">
      <c r="B572" s="236" t="s">
        <v>346</v>
      </c>
      <c r="C572" s="154"/>
      <c r="D572" s="154"/>
      <c r="E572" s="154"/>
    </row>
    <row r="573" spans="1:6" ht="17.100000000000001" hidden="1" customHeight="1">
      <c r="B573" s="20" t="s">
        <v>345</v>
      </c>
      <c r="C573" s="154"/>
      <c r="D573" s="154"/>
      <c r="E573" s="154"/>
    </row>
    <row r="574" spans="1:6" ht="17.100000000000001" hidden="1" customHeight="1">
      <c r="B574" s="20" t="s">
        <v>345</v>
      </c>
      <c r="C574" s="154"/>
      <c r="D574" s="154"/>
      <c r="E574" s="154"/>
    </row>
    <row r="575" spans="1:6" ht="17.100000000000001" hidden="1" customHeight="1">
      <c r="B575" s="236" t="s">
        <v>393</v>
      </c>
      <c r="C575" s="154"/>
      <c r="D575" s="154"/>
      <c r="E575" s="154"/>
    </row>
    <row r="576" spans="1:6" ht="17.100000000000001" hidden="1" customHeight="1">
      <c r="B576" s="20" t="s">
        <v>345</v>
      </c>
      <c r="C576" s="154"/>
      <c r="D576" s="154"/>
      <c r="E576" s="154"/>
    </row>
    <row r="577" spans="2:5" ht="17.100000000000001" hidden="1" customHeight="1">
      <c r="B577" s="20" t="s">
        <v>345</v>
      </c>
      <c r="C577" s="154"/>
      <c r="D577" s="154"/>
      <c r="E577" s="154"/>
    </row>
    <row r="578" spans="2:5" ht="17.100000000000001" hidden="1" customHeight="1">
      <c r="B578" s="236" t="s">
        <v>442</v>
      </c>
      <c r="C578" s="154"/>
      <c r="D578" s="154"/>
      <c r="E578" s="154"/>
    </row>
    <row r="579" spans="2:5" ht="17.100000000000001" hidden="1" customHeight="1">
      <c r="B579" s="236"/>
      <c r="C579" s="154"/>
      <c r="D579" s="154"/>
      <c r="E579" s="154"/>
    </row>
    <row r="580" spans="2:5" ht="17.100000000000001" hidden="1" customHeight="1">
      <c r="B580" s="47" t="s">
        <v>343</v>
      </c>
      <c r="C580" s="154"/>
      <c r="D580" s="154"/>
      <c r="E580" s="154"/>
    </row>
    <row r="581" spans="2:5" ht="17.100000000000001" hidden="1" customHeight="1">
      <c r="B581" s="47"/>
      <c r="C581" s="138" t="s">
        <v>482</v>
      </c>
      <c r="D581" s="139"/>
      <c r="E581" s="237" t="s">
        <v>484</v>
      </c>
    </row>
    <row r="582" spans="2:5" ht="17.100000000000001" hidden="1" customHeight="1">
      <c r="B582" s="47"/>
      <c r="C582" s="140" t="s">
        <v>28</v>
      </c>
      <c r="E582" s="140" t="s">
        <v>28</v>
      </c>
    </row>
    <row r="583" spans="2:5" ht="17.100000000000001" hidden="1" customHeight="1">
      <c r="B583" s="236" t="s">
        <v>347</v>
      </c>
      <c r="C583" s="154"/>
      <c r="D583" s="154"/>
      <c r="E583" s="154"/>
    </row>
    <row r="584" spans="2:5" ht="17.100000000000001" hidden="1" customHeight="1">
      <c r="B584" s="20" t="s">
        <v>345</v>
      </c>
      <c r="C584" s="154"/>
      <c r="D584" s="154"/>
      <c r="E584" s="154"/>
    </row>
    <row r="585" spans="2:5" ht="17.100000000000001" hidden="1" customHeight="1">
      <c r="B585" s="20" t="s">
        <v>345</v>
      </c>
      <c r="C585" s="154"/>
      <c r="D585" s="154"/>
      <c r="E585" s="154"/>
    </row>
    <row r="586" spans="2:5" ht="17.100000000000001" hidden="1" customHeight="1">
      <c r="B586" s="236" t="s">
        <v>348</v>
      </c>
      <c r="C586" s="154"/>
      <c r="D586" s="154"/>
      <c r="E586" s="154"/>
    </row>
    <row r="587" spans="2:5" ht="17.100000000000001" hidden="1" customHeight="1">
      <c r="B587" s="20" t="s">
        <v>345</v>
      </c>
      <c r="C587" s="154"/>
      <c r="D587" s="154"/>
      <c r="E587" s="154"/>
    </row>
    <row r="588" spans="2:5" ht="17.100000000000001" hidden="1" customHeight="1">
      <c r="B588" s="20" t="s">
        <v>345</v>
      </c>
      <c r="C588" s="154"/>
      <c r="D588" s="154"/>
      <c r="E588" s="154"/>
    </row>
    <row r="589" spans="2:5" ht="17.100000000000001" hidden="1" customHeight="1">
      <c r="C589" s="154"/>
      <c r="D589" s="154"/>
      <c r="E589" s="154"/>
    </row>
    <row r="590" spans="2:5" ht="17.100000000000001" hidden="1" customHeight="1">
      <c r="B590" s="19" t="s">
        <v>349</v>
      </c>
      <c r="C590" s="154"/>
      <c r="D590" s="154"/>
      <c r="E590" s="154"/>
    </row>
    <row r="591" spans="2:5" ht="17.100000000000001" hidden="1" customHeight="1">
      <c r="C591" s="141" t="s">
        <v>483</v>
      </c>
      <c r="D591" s="139"/>
      <c r="E591" s="141" t="s">
        <v>329</v>
      </c>
    </row>
    <row r="592" spans="2:5" ht="17.100000000000001" hidden="1" customHeight="1">
      <c r="C592" s="140" t="s">
        <v>28</v>
      </c>
      <c r="E592" s="140" t="s">
        <v>28</v>
      </c>
    </row>
    <row r="593" spans="1:5" ht="17.100000000000001" hidden="1" customHeight="1">
      <c r="C593" s="154"/>
      <c r="D593" s="154"/>
      <c r="E593" s="154"/>
    </row>
    <row r="594" spans="1:5" ht="17.100000000000001" hidden="1" customHeight="1">
      <c r="B594" s="5" t="s">
        <v>350</v>
      </c>
      <c r="C594" s="154"/>
      <c r="D594" s="154"/>
      <c r="E594" s="154"/>
    </row>
    <row r="595" spans="1:5" ht="17.100000000000001" hidden="1" customHeight="1">
      <c r="B595" s="5" t="s">
        <v>351</v>
      </c>
      <c r="C595" s="154"/>
      <c r="D595" s="154"/>
      <c r="E595" s="154"/>
    </row>
    <row r="596" spans="1:5" ht="17.100000000000001" hidden="1" customHeight="1">
      <c r="C596" s="154"/>
      <c r="D596" s="154"/>
      <c r="E596" s="154"/>
    </row>
    <row r="597" spans="1:5" ht="17.100000000000001" hidden="1" customHeight="1">
      <c r="A597" s="136">
        <v>52</v>
      </c>
      <c r="B597" s="217" t="s">
        <v>352</v>
      </c>
      <c r="C597" s="154"/>
      <c r="D597" s="154"/>
      <c r="E597" s="154"/>
    </row>
    <row r="598" spans="1:5" ht="17.100000000000001" hidden="1" customHeight="1">
      <c r="C598" s="154"/>
      <c r="D598" s="154"/>
      <c r="E598" s="154"/>
    </row>
    <row r="599" spans="1:5" ht="17.100000000000001" hidden="1" customHeight="1">
      <c r="C599" s="154"/>
      <c r="D599" s="154"/>
      <c r="E599" s="154"/>
    </row>
    <row r="600" spans="1:5" ht="17.100000000000001" hidden="1" customHeight="1">
      <c r="C600" s="154"/>
      <c r="D600" s="154"/>
      <c r="E600" s="154"/>
    </row>
    <row r="601" spans="1:5" ht="17.100000000000001" hidden="1" customHeight="1">
      <c r="C601" s="154"/>
      <c r="D601" s="154"/>
      <c r="E601" s="154"/>
    </row>
    <row r="602" spans="1:5" ht="51.75" hidden="1">
      <c r="A602" s="136">
        <v>54</v>
      </c>
      <c r="B602" s="260" t="s">
        <v>295</v>
      </c>
      <c r="C602" s="217"/>
      <c r="D602" s="217"/>
      <c r="E602" s="217"/>
    </row>
    <row r="603" spans="1:5" ht="17.100000000000001" hidden="1" customHeight="1">
      <c r="B603" s="217"/>
      <c r="C603" s="217"/>
      <c r="D603" s="217"/>
      <c r="E603" s="217"/>
    </row>
    <row r="604" spans="1:5" ht="17.100000000000001" hidden="1" customHeight="1">
      <c r="C604" s="141" t="s">
        <v>483</v>
      </c>
      <c r="D604" s="139"/>
      <c r="E604" s="141" t="s">
        <v>329</v>
      </c>
    </row>
    <row r="605" spans="1:5" ht="17.100000000000001" hidden="1" customHeight="1">
      <c r="C605" s="140" t="s">
        <v>28</v>
      </c>
      <c r="E605" s="140" t="s">
        <v>28</v>
      </c>
    </row>
    <row r="606" spans="1:5" ht="17.100000000000001" hidden="1" customHeight="1"/>
    <row r="607" spans="1:5" ht="14.25" hidden="1" customHeight="1">
      <c r="B607" s="238" t="s">
        <v>296</v>
      </c>
    </row>
    <row r="608" spans="1:5" ht="14.25" hidden="1" customHeight="1">
      <c r="B608" s="238"/>
    </row>
    <row r="609" spans="2:5" ht="17.100000000000001" hidden="1" customHeight="1">
      <c r="B609" s="6" t="s">
        <v>297</v>
      </c>
      <c r="C609" s="54"/>
      <c r="E609" s="54"/>
    </row>
    <row r="610" spans="2:5" ht="17.100000000000001" hidden="1" customHeight="1">
      <c r="B610" s="6" t="s">
        <v>298</v>
      </c>
      <c r="C610" s="54"/>
    </row>
    <row r="611" spans="2:5" ht="15" hidden="1">
      <c r="B611" s="8" t="s">
        <v>299</v>
      </c>
      <c r="C611" s="54"/>
    </row>
    <row r="612" spans="2:5" ht="17.100000000000001" hidden="1" customHeight="1">
      <c r="B612" s="6" t="s">
        <v>300</v>
      </c>
      <c r="C612" s="54"/>
    </row>
    <row r="613" spans="2:5" ht="30" hidden="1">
      <c r="B613" s="239" t="s">
        <v>301</v>
      </c>
    </row>
    <row r="614" spans="2:5" ht="45" hidden="1">
      <c r="B614" s="240" t="s">
        <v>302</v>
      </c>
    </row>
    <row r="615" spans="2:5" ht="60" hidden="1">
      <c r="B615" s="240" t="s">
        <v>303</v>
      </c>
    </row>
    <row r="616" spans="2:5" ht="17.100000000000001" hidden="1" customHeight="1">
      <c r="B616" s="241" t="s">
        <v>435</v>
      </c>
    </row>
    <row r="617" spans="2:5" ht="17.100000000000001" hidden="1" customHeight="1">
      <c r="B617" s="241" t="s">
        <v>436</v>
      </c>
    </row>
    <row r="618" spans="2:5" ht="17.100000000000001" hidden="1" customHeight="1">
      <c r="B618" s="241" t="s">
        <v>437</v>
      </c>
    </row>
    <row r="619" spans="2:5" ht="17.100000000000001" hidden="1" customHeight="1">
      <c r="B619" s="241" t="s">
        <v>438</v>
      </c>
    </row>
    <row r="620" spans="2:5" ht="17.100000000000001" hidden="1" customHeight="1">
      <c r="B620" s="241" t="s">
        <v>439</v>
      </c>
    </row>
    <row r="621" spans="2:5" ht="17.100000000000001" hidden="1" customHeight="1">
      <c r="B621" s="241" t="s">
        <v>440</v>
      </c>
    </row>
    <row r="622" spans="2:5" ht="17.100000000000001" hidden="1" customHeight="1">
      <c r="B622" s="241" t="s">
        <v>441</v>
      </c>
    </row>
    <row r="623" spans="2:5" ht="15" hidden="1">
      <c r="B623" s="240"/>
    </row>
    <row r="624" spans="2:5" ht="33.75" customHeight="1">
      <c r="B624" s="523" t="s">
        <v>0</v>
      </c>
      <c r="C624" s="523"/>
      <c r="D624" s="523"/>
      <c r="E624" s="523"/>
    </row>
    <row r="625" spans="1:6" s="19" customFormat="1" ht="17.100000000000001" customHeight="1">
      <c r="A625" s="136"/>
      <c r="B625" s="19" t="s">
        <v>507</v>
      </c>
      <c r="C625" s="195"/>
      <c r="D625" s="521" t="s">
        <v>1</v>
      </c>
      <c r="E625" s="521"/>
      <c r="F625" s="347"/>
    </row>
    <row r="626" spans="1:6" ht="14.25" customHeight="1">
      <c r="B626" s="238"/>
    </row>
    <row r="627" spans="1:6" s="19" customFormat="1" ht="17.100000000000001" customHeight="1">
      <c r="A627" s="136"/>
      <c r="C627" s="195"/>
      <c r="D627" s="195"/>
      <c r="E627" s="195"/>
      <c r="F627" s="347"/>
    </row>
  </sheetData>
  <mergeCells count="7">
    <mergeCell ref="D625:E625"/>
    <mergeCell ref="A5:E5"/>
    <mergeCell ref="A6:E6"/>
    <mergeCell ref="B624:E624"/>
    <mergeCell ref="B110:B111"/>
    <mergeCell ref="E110:E111"/>
    <mergeCell ref="C110:C111"/>
  </mergeCells>
  <phoneticPr fontId="46" type="noConversion"/>
  <pageMargins left="0.71" right="0.24" top="0.26" bottom="0.31" header="0.16" footer="0.16"/>
  <pageSetup orientation="portrait" verticalDpi="300"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dimension ref="A1:J38"/>
  <sheetViews>
    <sheetView workbookViewId="0">
      <selection activeCell="J12" sqref="J12"/>
    </sheetView>
  </sheetViews>
  <sheetFormatPr defaultRowHeight="12.75"/>
  <cols>
    <col min="1" max="1" width="3.42578125" customWidth="1"/>
    <col min="2" max="2" width="33.5703125" customWidth="1"/>
    <col min="3" max="3" width="17.5703125" customWidth="1"/>
    <col min="4" max="4" width="5.85546875" hidden="1" customWidth="1"/>
    <col min="5" max="5" width="17.28515625" customWidth="1"/>
    <col min="6" max="6" width="18.42578125" bestFit="1" customWidth="1"/>
    <col min="7" max="7" width="17.5703125" customWidth="1"/>
    <col min="8" max="8" width="16.85546875" customWidth="1"/>
    <col min="9" max="9" width="13.85546875" customWidth="1"/>
    <col min="10" max="10" width="16.28515625" customWidth="1"/>
  </cols>
  <sheetData>
    <row r="1" spans="1:9" s="5" customFormat="1" ht="17.100000000000001" customHeight="1">
      <c r="A1" s="136">
        <v>7</v>
      </c>
      <c r="B1" s="10" t="s">
        <v>503</v>
      </c>
      <c r="C1" s="51"/>
      <c r="D1" s="51"/>
      <c r="E1" s="51"/>
    </row>
    <row r="2" spans="1:9" s="5" customFormat="1" ht="17.100000000000001" customHeight="1">
      <c r="A2" s="136"/>
      <c r="C2" s="51"/>
      <c r="D2" s="51"/>
      <c r="E2" s="51"/>
      <c r="I2" s="23"/>
    </row>
    <row r="3" spans="1:9" s="13" customFormat="1" ht="25.5">
      <c r="A3" s="12"/>
      <c r="B3" s="12" t="s">
        <v>304</v>
      </c>
      <c r="C3" s="169" t="s">
        <v>323</v>
      </c>
      <c r="D3" s="169"/>
      <c r="E3" s="169" t="s">
        <v>324</v>
      </c>
      <c r="F3" s="262" t="s">
        <v>325</v>
      </c>
      <c r="G3" s="169" t="s">
        <v>326</v>
      </c>
      <c r="H3" s="169" t="s">
        <v>327</v>
      </c>
      <c r="I3" s="58"/>
    </row>
    <row r="4" spans="1:9" s="11" customFormat="1" ht="17.25" customHeight="1">
      <c r="A4" s="170"/>
      <c r="B4" s="170"/>
      <c r="C4" s="171"/>
      <c r="D4" s="171"/>
      <c r="E4" s="171"/>
      <c r="F4" s="171"/>
      <c r="G4" s="171"/>
      <c r="H4" s="171"/>
      <c r="I4" s="57"/>
    </row>
    <row r="5" spans="1:9" s="11" customFormat="1" ht="17.25" customHeight="1">
      <c r="A5" s="14"/>
      <c r="B5" s="14" t="s">
        <v>305</v>
      </c>
      <c r="C5" s="172"/>
      <c r="D5" s="171"/>
      <c r="E5" s="171"/>
      <c r="F5" s="171"/>
      <c r="G5" s="171"/>
      <c r="H5" s="171"/>
    </row>
    <row r="6" spans="1:9" s="11" customFormat="1" ht="17.25" customHeight="1">
      <c r="A6" s="14"/>
      <c r="B6" s="175" t="s">
        <v>526</v>
      </c>
      <c r="C6" s="172">
        <v>17704513273</v>
      </c>
      <c r="D6" s="172"/>
      <c r="E6" s="172">
        <v>4982735925</v>
      </c>
      <c r="F6" s="172">
        <v>8005870571</v>
      </c>
      <c r="G6" s="172">
        <v>205153892</v>
      </c>
      <c r="H6" s="172">
        <f t="shared" ref="H6:H13" si="0">C6+E6+F6+G6</f>
        <v>30898273661</v>
      </c>
      <c r="I6" s="244"/>
    </row>
    <row r="7" spans="1:9" s="11" customFormat="1" ht="17.25" customHeight="1">
      <c r="A7" s="170"/>
      <c r="B7" s="173" t="s">
        <v>306</v>
      </c>
      <c r="C7" s="174"/>
      <c r="D7" s="174"/>
      <c r="E7" s="174">
        <v>394001040</v>
      </c>
      <c r="F7" s="174">
        <v>72727273</v>
      </c>
      <c r="G7" s="363">
        <v>78209091</v>
      </c>
      <c r="H7" s="172">
        <f t="shared" si="0"/>
        <v>544937404</v>
      </c>
      <c r="I7" s="244"/>
    </row>
    <row r="8" spans="1:9" s="11" customFormat="1" ht="17.25" customHeight="1">
      <c r="A8" s="170"/>
      <c r="B8" s="173" t="s">
        <v>307</v>
      </c>
      <c r="C8" s="263">
        <v>97657663</v>
      </c>
      <c r="D8" s="174"/>
      <c r="E8" s="315"/>
      <c r="F8" s="174"/>
      <c r="G8" s="174">
        <v>0</v>
      </c>
      <c r="H8" s="172">
        <f t="shared" si="0"/>
        <v>97657663</v>
      </c>
      <c r="I8" s="244"/>
    </row>
    <row r="9" spans="1:9" s="11" customFormat="1" ht="17.25" customHeight="1">
      <c r="A9" s="170"/>
      <c r="B9" s="173" t="s">
        <v>308</v>
      </c>
      <c r="C9" s="174"/>
      <c r="D9" s="174"/>
      <c r="E9" s="174">
        <v>31250000</v>
      </c>
      <c r="F9" s="174">
        <v>956250474</v>
      </c>
      <c r="G9" s="174"/>
      <c r="H9" s="172">
        <f t="shared" si="0"/>
        <v>987500474</v>
      </c>
      <c r="I9" s="244"/>
    </row>
    <row r="10" spans="1:9" s="11" customFormat="1" ht="17.25" customHeight="1">
      <c r="A10" s="170"/>
      <c r="B10" s="173" t="s">
        <v>309</v>
      </c>
      <c r="C10" s="174"/>
      <c r="D10" s="174"/>
      <c r="E10" s="174"/>
      <c r="F10" s="174"/>
      <c r="G10" s="174"/>
      <c r="H10" s="172">
        <f t="shared" si="0"/>
        <v>0</v>
      </c>
      <c r="I10" s="244"/>
    </row>
    <row r="11" spans="1:9" s="11" customFormat="1" ht="17.25" customHeight="1">
      <c r="A11" s="170"/>
      <c r="B11" s="173" t="s">
        <v>310</v>
      </c>
      <c r="C11" s="174">
        <v>3668727273</v>
      </c>
      <c r="D11" s="174"/>
      <c r="E11" s="174">
        <v>1576930264</v>
      </c>
      <c r="F11" s="174">
        <v>5232187990</v>
      </c>
      <c r="G11" s="174"/>
      <c r="H11" s="172">
        <f t="shared" si="0"/>
        <v>10477845527</v>
      </c>
      <c r="I11" s="244"/>
    </row>
    <row r="12" spans="1:9" s="11" customFormat="1" ht="17.25" customHeight="1">
      <c r="A12" s="170"/>
      <c r="B12" s="173" t="s">
        <v>311</v>
      </c>
      <c r="C12" s="174">
        <v>1363483216</v>
      </c>
      <c r="D12" s="174"/>
      <c r="E12" s="174"/>
      <c r="F12" s="174"/>
      <c r="G12" s="174"/>
      <c r="H12" s="172">
        <f t="shared" si="0"/>
        <v>1363483216</v>
      </c>
      <c r="I12" s="244"/>
    </row>
    <row r="13" spans="1:9" s="11" customFormat="1" ht="17.25" customHeight="1">
      <c r="A13" s="14"/>
      <c r="B13" s="175" t="s">
        <v>555</v>
      </c>
      <c r="C13" s="176">
        <f>C6+C7+C8+C9-C10-C11-C12</f>
        <v>12769960447</v>
      </c>
      <c r="D13" s="176">
        <f>D6+D7+D8+D9-D10-D11-D12</f>
        <v>0</v>
      </c>
      <c r="E13" s="176">
        <f>E6+E7+E8+E9-E10-E11-E12</f>
        <v>3831056701</v>
      </c>
      <c r="F13" s="176">
        <f>F6+F7+F8+F9-F10-F11-F12</f>
        <v>3802660328</v>
      </c>
      <c r="G13" s="176">
        <f>G6+G7+G8+G9-G10-G11-G12</f>
        <v>283362983</v>
      </c>
      <c r="H13" s="172">
        <f t="shared" si="0"/>
        <v>20687040459</v>
      </c>
      <c r="I13" s="244"/>
    </row>
    <row r="14" spans="1:9" s="11" customFormat="1" ht="17.25" customHeight="1">
      <c r="A14" s="14"/>
      <c r="B14" s="175"/>
      <c r="C14" s="176"/>
      <c r="D14" s="176"/>
      <c r="E14" s="176"/>
      <c r="F14" s="176"/>
      <c r="G14" s="176"/>
      <c r="H14" s="176"/>
      <c r="I14" s="244"/>
    </row>
    <row r="15" spans="1:9" s="417" customFormat="1" ht="17.25" customHeight="1">
      <c r="A15" s="414"/>
      <c r="B15" s="414" t="s">
        <v>312</v>
      </c>
      <c r="C15" s="415"/>
      <c r="D15" s="415"/>
      <c r="E15" s="415"/>
      <c r="F15" s="415"/>
      <c r="G15" s="415"/>
      <c r="H15" s="415"/>
      <c r="I15" s="416"/>
    </row>
    <row r="16" spans="1:9" s="11" customFormat="1" ht="17.25" customHeight="1">
      <c r="A16" s="14"/>
      <c r="B16" s="175" t="s">
        <v>526</v>
      </c>
      <c r="C16" s="176">
        <v>5479512732</v>
      </c>
      <c r="D16" s="176">
        <v>0</v>
      </c>
      <c r="E16" s="176">
        <v>3613340025</v>
      </c>
      <c r="F16" s="176">
        <v>4287509055</v>
      </c>
      <c r="G16" s="176">
        <v>198263308</v>
      </c>
      <c r="H16" s="176">
        <f t="shared" ref="H16:H21" si="1">C16+E16+F16+G16</f>
        <v>13578625120</v>
      </c>
      <c r="I16" s="244"/>
    </row>
    <row r="17" spans="1:10" s="11" customFormat="1" ht="17.25" customHeight="1">
      <c r="A17" s="170"/>
      <c r="B17" s="173" t="s">
        <v>313</v>
      </c>
      <c r="C17" s="174">
        <v>574364287</v>
      </c>
      <c r="D17" s="174"/>
      <c r="E17" s="174">
        <v>212675817</v>
      </c>
      <c r="F17" s="174">
        <v>336199782</v>
      </c>
      <c r="G17" s="174">
        <v>11866980</v>
      </c>
      <c r="H17" s="176">
        <f t="shared" si="1"/>
        <v>1135106866</v>
      </c>
      <c r="I17" s="356"/>
      <c r="J17" s="135"/>
    </row>
    <row r="18" spans="1:10" s="179" customFormat="1" ht="17.25" customHeight="1">
      <c r="A18" s="173"/>
      <c r="B18" s="173" t="s">
        <v>308</v>
      </c>
      <c r="C18" s="174"/>
      <c r="D18" s="174"/>
      <c r="E18" s="174"/>
      <c r="F18" s="174"/>
      <c r="G18" s="174"/>
      <c r="H18" s="176">
        <f t="shared" si="1"/>
        <v>0</v>
      </c>
      <c r="I18" s="360"/>
    </row>
    <row r="19" spans="1:10" s="179" customFormat="1" ht="17.25" customHeight="1">
      <c r="A19" s="173"/>
      <c r="B19" s="173" t="s">
        <v>309</v>
      </c>
      <c r="C19" s="174"/>
      <c r="D19" s="174"/>
      <c r="E19" s="174"/>
      <c r="F19" s="174"/>
      <c r="G19" s="174"/>
      <c r="H19" s="176">
        <f t="shared" si="1"/>
        <v>0</v>
      </c>
      <c r="I19" s="360"/>
    </row>
    <row r="20" spans="1:10" s="11" customFormat="1" ht="17.25" customHeight="1">
      <c r="A20" s="170"/>
      <c r="B20" s="173" t="s">
        <v>310</v>
      </c>
      <c r="C20" s="174">
        <v>366872724</v>
      </c>
      <c r="D20" s="174"/>
      <c r="E20" s="174">
        <v>656529690</v>
      </c>
      <c r="F20" s="174">
        <v>2822890385</v>
      </c>
      <c r="G20" s="174">
        <v>0</v>
      </c>
      <c r="H20" s="176">
        <f>C20+E20+F20+G20</f>
        <v>3846292799</v>
      </c>
      <c r="I20" s="356"/>
    </row>
    <row r="21" spans="1:10" s="11" customFormat="1" ht="17.25" customHeight="1">
      <c r="A21" s="170"/>
      <c r="B21" s="173" t="s">
        <v>311</v>
      </c>
      <c r="C21" s="174">
        <v>1115547502</v>
      </c>
      <c r="D21" s="174"/>
      <c r="E21" s="174"/>
      <c r="F21" s="174"/>
      <c r="G21" s="174"/>
      <c r="H21" s="176">
        <f t="shared" si="1"/>
        <v>1115547502</v>
      </c>
      <c r="I21" s="244"/>
    </row>
    <row r="22" spans="1:10" s="11" customFormat="1" ht="17.25" customHeight="1">
      <c r="A22" s="14"/>
      <c r="B22" s="175" t="s">
        <v>555</v>
      </c>
      <c r="C22" s="176">
        <f>C16+C17-C21-C20</f>
        <v>4571456793</v>
      </c>
      <c r="D22" s="176">
        <f>D16+D17</f>
        <v>0</v>
      </c>
      <c r="E22" s="176">
        <f>E16+E17-E20</f>
        <v>3169486152</v>
      </c>
      <c r="F22" s="176">
        <f>F16+F17-F20</f>
        <v>1800818452</v>
      </c>
      <c r="G22" s="176">
        <f>G16+G17</f>
        <v>210130288</v>
      </c>
      <c r="H22" s="176">
        <f>C22+E22+F22+G22</f>
        <v>9751891685</v>
      </c>
      <c r="I22" s="244"/>
    </row>
    <row r="23" spans="1:10" s="11" customFormat="1" ht="17.25" customHeight="1">
      <c r="A23" s="14"/>
      <c r="B23" s="175"/>
      <c r="C23" s="176"/>
      <c r="D23" s="176"/>
      <c r="E23" s="176"/>
      <c r="F23" s="176"/>
      <c r="G23" s="176"/>
      <c r="H23" s="176"/>
      <c r="I23" s="244"/>
    </row>
    <row r="24" spans="1:10" s="11" customFormat="1" ht="17.25" customHeight="1">
      <c r="A24" s="14"/>
      <c r="B24" s="175" t="s">
        <v>314</v>
      </c>
      <c r="C24" s="174"/>
      <c r="D24" s="174"/>
      <c r="E24" s="174"/>
      <c r="F24" s="174"/>
      <c r="G24" s="174"/>
      <c r="H24" s="174"/>
      <c r="I24" s="244"/>
    </row>
    <row r="25" spans="1:10" s="11" customFormat="1" ht="17.25" customHeight="1">
      <c r="A25" s="14"/>
      <c r="B25" s="175" t="s">
        <v>526</v>
      </c>
      <c r="C25" s="176">
        <f>C6-C16</f>
        <v>12225000541</v>
      </c>
      <c r="D25" s="176">
        <f>D6-D16</f>
        <v>0</v>
      </c>
      <c r="E25" s="176">
        <f>E6-E16</f>
        <v>1369395900</v>
      </c>
      <c r="F25" s="176">
        <f>F6-F16</f>
        <v>3718361516</v>
      </c>
      <c r="G25" s="176">
        <f>G6-G16</f>
        <v>6890584</v>
      </c>
      <c r="H25" s="176">
        <f>C25+E25+F25+G25</f>
        <v>17319648541</v>
      </c>
      <c r="I25" s="244"/>
    </row>
    <row r="26" spans="1:10" s="11" customFormat="1" ht="17.25" customHeight="1">
      <c r="A26" s="177"/>
      <c r="B26" s="175" t="s">
        <v>555</v>
      </c>
      <c r="C26" s="178">
        <f>C13-C22</f>
        <v>8198503654</v>
      </c>
      <c r="D26" s="178">
        <f>D13-D22</f>
        <v>0</v>
      </c>
      <c r="E26" s="178">
        <f>E13-E22</f>
        <v>661570549</v>
      </c>
      <c r="F26" s="178">
        <f>F13-F22</f>
        <v>2001841876</v>
      </c>
      <c r="G26" s="178">
        <f>G13-G22</f>
        <v>73232695</v>
      </c>
      <c r="H26" s="176">
        <f>C26+E26+F26+G26</f>
        <v>10935148774</v>
      </c>
      <c r="I26" s="244"/>
    </row>
    <row r="27" spans="1:10" s="11" customFormat="1" ht="17.25" customHeight="1">
      <c r="B27" s="179"/>
      <c r="C27" s="180"/>
      <c r="D27" s="180"/>
      <c r="E27" s="180"/>
      <c r="F27" s="180"/>
      <c r="G27" s="180"/>
      <c r="H27" s="180"/>
    </row>
    <row r="28" spans="1:10" s="11" customFormat="1" ht="15">
      <c r="B28" s="179"/>
      <c r="C28" s="180"/>
      <c r="D28" s="180"/>
      <c r="E28" s="181" t="s">
        <v>321</v>
      </c>
      <c r="F28" s="181" t="s">
        <v>322</v>
      </c>
      <c r="G28" s="181"/>
      <c r="H28" s="181"/>
    </row>
    <row r="29" spans="1:10" s="11" customFormat="1" ht="15">
      <c r="B29" s="179" t="s">
        <v>315</v>
      </c>
      <c r="C29" s="180"/>
      <c r="D29" s="180"/>
      <c r="E29" s="180"/>
      <c r="F29" s="180"/>
      <c r="G29" s="146"/>
      <c r="H29" s="180"/>
    </row>
    <row r="30" spans="1:10" s="11" customFormat="1" ht="15">
      <c r="B30" s="11" t="s">
        <v>316</v>
      </c>
      <c r="C30" s="23"/>
      <c r="D30" s="23"/>
      <c r="E30" s="23"/>
      <c r="F30" s="23"/>
      <c r="G30" s="23"/>
      <c r="H30" s="23"/>
    </row>
    <row r="31" spans="1:10" s="11" customFormat="1" ht="15">
      <c r="B31" s="11" t="s">
        <v>317</v>
      </c>
      <c r="C31" s="23"/>
      <c r="D31" s="23"/>
      <c r="E31" s="23"/>
      <c r="F31" s="23"/>
      <c r="G31" s="23"/>
      <c r="H31" s="23"/>
    </row>
    <row r="32" spans="1:10" s="11" customFormat="1" ht="15">
      <c r="B32" s="11" t="s">
        <v>318</v>
      </c>
      <c r="C32" s="23"/>
      <c r="D32" s="23"/>
      <c r="E32" s="23"/>
      <c r="F32" s="23"/>
      <c r="G32" s="23"/>
      <c r="H32" s="23"/>
    </row>
    <row r="33" spans="2:8" s="11" customFormat="1" ht="15">
      <c r="B33" s="11" t="s">
        <v>319</v>
      </c>
      <c r="C33" s="23"/>
      <c r="D33" s="23"/>
      <c r="E33" s="23"/>
      <c r="F33" s="23"/>
      <c r="G33" s="23"/>
      <c r="H33" s="23"/>
    </row>
    <row r="34" spans="2:8" s="11" customFormat="1" ht="15">
      <c r="B34" s="11" t="s">
        <v>320</v>
      </c>
      <c r="C34" s="23"/>
      <c r="D34" s="23"/>
      <c r="E34" s="23"/>
      <c r="F34" s="23"/>
      <c r="G34" s="23"/>
      <c r="H34" s="23"/>
    </row>
    <row r="36" spans="2:8">
      <c r="C36" s="339"/>
      <c r="D36" s="339"/>
      <c r="E36" s="339"/>
      <c r="F36" s="339"/>
      <c r="G36" s="339"/>
      <c r="H36" s="340"/>
    </row>
    <row r="37" spans="2:8">
      <c r="C37" s="361"/>
      <c r="D37" s="361"/>
      <c r="E37" s="361"/>
      <c r="F37" s="361"/>
      <c r="G37" s="361"/>
      <c r="H37" s="362"/>
    </row>
    <row r="38" spans="2:8">
      <c r="C38" s="361"/>
      <c r="D38" s="361"/>
      <c r="E38" s="361"/>
      <c r="F38" s="361"/>
      <c r="G38" s="361"/>
      <c r="H38" s="361"/>
    </row>
  </sheetData>
  <phoneticPr fontId="46" type="noConversion"/>
  <pageMargins left="0.3" right="0.3" top="0.35" bottom="0.24" header="0.23" footer="0.16"/>
  <pageSetup orientation="landscape" r:id="rId1"/>
  <headerFooter alignWithMargins="0"/>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e7h+xRYO0oUMsKrS7qmEWpGLRKU=</DigestValue>
    </Reference>
    <Reference URI="#idOfficeObject" Type="http://www.w3.org/2000/09/xmldsig#Object">
      <DigestMethod Algorithm="http://www.w3.org/2000/09/xmldsig#sha1"/>
      <DigestValue>wjWZAWI4HWCb/uWxZAC4KuB96RU=</DigestValue>
    </Reference>
  </SignedInfo>
  <SignatureValue>
    Lam1JfXXDeW6nQM/5skmsJPdxx1iP2zAKZiNtBMv4xfS/iKHHQdpE6hn41txAZII0UuBH3u2
    4DD7X+8QoV6AC/j5AXb36VGAXn8zMscq+cn8kEC7B1puf2whY+JlWdrv+L+4Es2FAKsrxaHK
    imlKg5HnzNXeA0WmOL1gwiw1T40=
  </SignatureValue>
  <KeyInfo>
    <KeyValue>
      <RSAKeyValue>
        <Modulus>
            yvUCEQsUjumInu8v4ZxJ61LBwCLiRqgz7pRdLCzfxLnO1aevmhugESqYXNNdppHgFErKLOqa
            hy7sBIeZsVIGIfXxq1JJIUhrkmDK3r90tfS/mBJ876XkkANnwS0zgUZqZGcIVpt6XlSuULDA
            r3jBH6lS04eBVzX1Sjz0Kzm6BtE=
          </Modulus>
        <Exponent>AQAB</Exponent>
      </RSAKeyValue>
    </KeyValue>
    <X509Data>
      <X509Certificate>
          MIIGVTCCBD2gAwIBAgIQVAEBKfdsZDremHILxz7DlzANBgkqhkiG9w0BAQUFADBpMQswCQYD
          VQQGEwJWTjETMBEGA1UEChMKVk5QVCBHcm91cDEeMBwGA1UECxMVVk5QVC1DQSBUcnVzdCBO
          ZXR3b3JrMSUwIwYDVQQDExxWTlBUIENlcnRpZmljYXRpb24gQXV0aG9yaXR5MB4XDTExMDkw
          NzA5MTIzN1oXDTE1MDMwOTA5MTIzN1owggEVMQswCQYDVQQGEwJWTjEVMBMGA1UECAwMTmfD
          tCBRdXnhu4FuMRUwEwYDVQQHDAxI4bqjaSBQaMOybmcxYzBhBgNVBAsMWkPDlE5HIFRZIEPh
          u5QgUEjhuqZOIENVTkcg4buoTkcgVsOAIEThu4pDSCBW4bukIEvhu7ggVEhV4bqsVCBIw4BO
          RyBI4bqiSSAoTUFDOiAwMjAwNTYzMDYzKTEeMBwGA1UECwwVUVVBTiBI4buGIEPhu5QgxJDD
          lE5HMREwDwYDVQQMDAhUSMavIEvDjTEgMB4GA1UEAwwXVFLhu4pOSCBUSOG7iiBUSFUgVFJB
          TkcxHjAcBgoJkiaJk/IsZAEBDA5DTU5EOjAzMTA0NTg1NjCBnzANBgkqhkiG9w0BAQEFAAOB
          jQAwgYkCgYEAyvUCEQsUjumInu8v4ZxJ61LBwCLiRqgz7pRdLCzfxLnO1aevmhugESqYXNNd
          ppHgFErKLOqahy7sBIeZsVIGIfXxq1JJIUhrkmDK3r90tfS/mBJ876XkkANnwS0zgUZqZGcI
          Vpt6XlSuULDAr3jBH6lS04eBVzX1Sjz0Kzm6BtECAwEAAaOCAc0wggHJMHAGCCsGAQUFBwEB
          BGQwYjAyBggrBgEFBQcwAoYmaHR0cDovL3B1Yi52bnB0LWNhLnZuL2NlcnRzL3ZucHRjYS5j
          ZXIwLAYIKwYBBQUHMAGGIGh0dHA6Ly9vY3NwLnZucHQtY2Eudm4vcmVzcG9uZGVyMB0GA1Ud
          DgQWBBRHaLKSQkvpnRu/pKFrrYTlIovzIDAMBgNVHRMBAf8EAjAAMB8GA1UdIwQYMBaAFAZp
          wNXVAooVjUZ96XziaApVrGqvMHYGA1UdIARvMG0wNAYJKwYBBAGB+joDMCcwJQYIKwYBBQUH
          AgEWGWh0dHA6Ly9wdWIudm5wdC1jYS52bi9ycGEwNQYLKwYBBAGB+joDAQIwJjAkBggrBgEF
          BQcCAjAYHhYAUwBJAEQALQBQADEALgAwAC0AMQB5MDEGA1UdHwQqMCgwJqAkoCKGIGh0dHA6
          Ly9jcmwudm5wdC1jYS52bi92bnB0Y2EuY3JsMA4GA1UdDwEB/wQEAwIE8DApBgNVHSUEIjAg
          BggrBgEFBQcDAgYIKwYBBQUHAwQGCisGAQQBgjcKAwwwIQYDVR0RBBowGIEWVFJBTkdUVEBN
          QVNFUkNPLkNPTS5WTjANBgkqhkiG9w0BAQUFAAOCAgEAA7ZtIclbCTRLbPh2klA0/ZAJQC7+
          hbztLZGgaItAscwrn3o9tAwf+ayGJMatdSo7vf043I6vogiOX2B+DKNrMMeHyt8W+eHtHd4S
          PgdQrySQeqKlMGhlSdzfRPd2OaWnRR45eqs2Jj4gGKPMx3Y7Bu2WlF2i+aUht3sbPP/e3Mdc
          FoUEDKItTCGZ4mhsYC4kNI6lHxKoUzU7DU+0Fa/Jnctc+S9H/eyXu98gVgRoEFILtmxF8+0i
          HPEapma0mvqmJSZ6GRJFU3LeKc+3QDvhR7JJPvGlaDBZ59EwtpgZqQUuqwzd5zbDB74tAU4h
          2Hqyxvyqe5Z2wRGddh+vBNnpr4Rph8OLIpV3ZbTG8LUsx0oFXhgpIu7v2ZQnQpyFgwo38Gk7
          Rn/sNCXpf8nLeFV170+tKbSluU/ufc/MOIotvBRNcnkAxiESdsSvbuFymw9h7GaIHgUeIRdH
          fvW+zL/CuoA6hSf7W6oWj1OyJ7y1QKEsOLrARS+kYdmv9UKzwUmVdO/uT+xJ9c3C8qa9jrx8
          M1OGjn6KLCZS1zs0saAE9pfOzm88zSrlPBAoEk1UH1cUCc9wxHe2pBvMYHtOkqmGAWnknBAG
          jFikb7Gd1bpPi+g9A8iHQ+L48oHQulEpVHcGA8cuhFKtzYOTI6sb/AHceQgpvlxQVKu9Pm8g
          jhDnVoQ=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9TfKPl7j6mzZcfxcTTOFOy4Dqpc=</DigestValue>
      </Reference>
      <Reference URI="/xl/calcChain.xml?ContentType=application/vnd.openxmlformats-officedocument.spreadsheetml.calcChain+xml">
        <DigestMethod Algorithm="http://www.w3.org/2000/09/xmldsig#sha1"/>
        <DigestValue>vXHncD/IPpiQm4WiuJdBhfyJXZQ=</DigestValue>
      </Reference>
      <Reference URI="/xl/comments1.xml?ContentType=application/vnd.openxmlformats-officedocument.spreadsheetml.comments+xml">
        <DigestMethod Algorithm="http://www.w3.org/2000/09/xmldsig#sha1"/>
        <DigestValue>aq90gSOAj/qrQEJ2SDMJ1f/05oQ=</DigestValue>
      </Reference>
      <Reference URI="/xl/drawings/drawing1.xml?ContentType=application/vnd.openxmlformats-officedocument.drawing+xml">
        <DigestMethod Algorithm="http://www.w3.org/2000/09/xmldsig#sha1"/>
        <DigestValue>6NaQXOeMwSlrdtH7ygW9ARYzhPA=</DigestValue>
      </Reference>
      <Reference URI="/xl/drawings/drawing2.xml?ContentType=application/vnd.openxmlformats-officedocument.drawing+xml">
        <DigestMethod Algorithm="http://www.w3.org/2000/09/xmldsig#sha1"/>
        <DigestValue>zVGSba+DgFhj4jPTHGIZYCdmG+M=</DigestValue>
      </Reference>
      <Reference URI="/xl/drawings/vmlDrawing1.vml?ContentType=application/vnd.openxmlformats-officedocument.vmlDrawing">
        <DigestMethod Algorithm="http://www.w3.org/2000/09/xmldsig#sha1"/>
        <DigestValue>RWSDHToLjZKmd8lH9JN3YBWQyIw=</DigestValue>
      </Reference>
      <Reference URI="/xl/externalLinks/externalLink1.xml?ContentType=application/vnd.openxmlformats-officedocument.spreadsheetml.externalLink+xml">
        <DigestMethod Algorithm="http://www.w3.org/2000/09/xmldsig#sha1"/>
        <DigestValue>ZwOGS/ZQT1djiPpWwgD1lVi2jv4=</DigestValue>
      </Reference>
      <Reference URI="/xl/externalLinks/externalLink2.xml?ContentType=application/vnd.openxmlformats-officedocument.spreadsheetml.externalLink+xml">
        <DigestMethod Algorithm="http://www.w3.org/2000/09/xmldsig#sha1"/>
        <DigestValue>HXflqARkMTEMLCBtqE+xCV+tXxU=</DigestValue>
      </Reference>
      <Reference URI="/xl/externalLinks/externalLink3.xml?ContentType=application/vnd.openxmlformats-officedocument.spreadsheetml.externalLink+xml">
        <DigestMethod Algorithm="http://www.w3.org/2000/09/xmldsig#sha1"/>
        <DigestValue>db9yutAn2u6PjSXQcvC9Wy5dQxw=</DigestValue>
      </Reference>
      <Reference URI="/xl/externalLinks/externalLink4.xml?ContentType=application/vnd.openxmlformats-officedocument.spreadsheetml.externalLink+xml">
        <DigestMethod Algorithm="http://www.w3.org/2000/09/xmldsig#sha1"/>
        <DigestValue>jayvpl0qO65/sse/rr77VkEELsc=</DigestValue>
      </Reference>
      <Reference URI="/xl/externalLinks/externalLink5.xml?ContentType=application/vnd.openxmlformats-officedocument.spreadsheetml.externalLink+xml">
        <DigestMethod Algorithm="http://www.w3.org/2000/09/xmldsig#sha1"/>
        <DigestValue>+/2w1dLlCRzPmg5HMdZUhuaBw54=</DigestValue>
      </Reference>
      <Reference URI="/xl/externalLinks/externalLink6.xml?ContentType=application/vnd.openxmlformats-officedocument.spreadsheetml.externalLink+xml">
        <DigestMethod Algorithm="http://www.w3.org/2000/09/xmldsig#sha1"/>
        <DigestValue>UrRqKc37lBtWHTl8o3+uajt3e7E=</DigestValue>
      </Reference>
      <Reference URI="/xl/printerSettings/printerSettings1.bin?ContentType=application/vnd.openxmlformats-officedocument.spreadsheetml.printerSettings">
        <DigestMethod Algorithm="http://www.w3.org/2000/09/xmldsig#sha1"/>
        <DigestValue>dtv59a1+kbRlLsNQhO668T6w3m8=</DigestValue>
      </Reference>
      <Reference URI="/xl/printerSettings/printerSettings2.bin?ContentType=application/vnd.openxmlformats-officedocument.spreadsheetml.printerSettings">
        <DigestMethod Algorithm="http://www.w3.org/2000/09/xmldsig#sha1"/>
        <DigestValue>T7Eu+0we1NAMxcAOx4rG2ycgi8k=</DigestValue>
      </Reference>
      <Reference URI="/xl/printerSettings/printerSettings3.bin?ContentType=application/vnd.openxmlformats-officedocument.spreadsheetml.printerSettings">
        <DigestMethod Algorithm="http://www.w3.org/2000/09/xmldsig#sha1"/>
        <DigestValue>T7Eu+0we1NAMxcAOx4rG2ycgi8k=</DigestValue>
      </Reference>
      <Reference URI="/xl/printerSettings/printerSettings4.bin?ContentType=application/vnd.openxmlformats-officedocument.spreadsheetml.printerSettings">
        <DigestMethod Algorithm="http://www.w3.org/2000/09/xmldsig#sha1"/>
        <DigestValue>hhuFcUL3+6PuiIJLbe5j/20SY3A=</DigestValue>
      </Reference>
      <Reference URI="/xl/printerSettings/printerSettings5.bin?ContentType=application/vnd.openxmlformats-officedocument.spreadsheetml.printerSettings">
        <DigestMethod Algorithm="http://www.w3.org/2000/09/xmldsig#sha1"/>
        <DigestValue>iFOGhvv7EuCh/ww+PpG+g7+tnpw=</DigestValue>
      </Reference>
      <Reference URI="/xl/sharedStrings.xml?ContentType=application/vnd.openxmlformats-officedocument.spreadsheetml.sharedStrings+xml">
        <DigestMethod Algorithm="http://www.w3.org/2000/09/xmldsig#sha1"/>
        <DigestValue>Nw4lkxth3uc+WMYEwzIxTy17528=</DigestValue>
      </Reference>
      <Reference URI="/xl/styles.xml?ContentType=application/vnd.openxmlformats-officedocument.spreadsheetml.styles+xml">
        <DigestMethod Algorithm="http://www.w3.org/2000/09/xmldsig#sha1"/>
        <DigestValue>PFdncIIJQZh2RQgCaKlYczoZ+io=</DigestValue>
      </Reference>
      <Reference URI="/xl/theme/theme1.xml?ContentType=application/vnd.openxmlformats-officedocument.theme+xml">
        <DigestMethod Algorithm="http://www.w3.org/2000/09/xmldsig#sha1"/>
        <DigestValue>Z942Ud1ggmzsUHdIINNVRxh3IJU=</DigestValue>
      </Reference>
      <Reference URI="/xl/workbook.xml?ContentType=application/vnd.openxmlformats-officedocument.spreadsheetml.sheet.main+xml">
        <DigestMethod Algorithm="http://www.w3.org/2000/09/xmldsig#sha1"/>
        <DigestValue>V9UJS+X6lmOIjvXieHsHOoA358Y=</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uQzDUe31Ond2qTKJYvwpacOhhFo=</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u1hti8exKWiyJtuxP60z3FrbTgE=</DigestValue>
      </Reference>
      <Reference URI="/xl/worksheets/sheet2.xml?ContentType=application/vnd.openxmlformats-officedocument.spreadsheetml.worksheet+xml">
        <DigestMethod Algorithm="http://www.w3.org/2000/09/xmldsig#sha1"/>
        <DigestValue>SaQIaFoaRohYQeE5ug5oJiugoY4=</DigestValue>
      </Reference>
      <Reference URI="/xl/worksheets/sheet3.xml?ContentType=application/vnd.openxmlformats-officedocument.spreadsheetml.worksheet+xml">
        <DigestMethod Algorithm="http://www.w3.org/2000/09/xmldsig#sha1"/>
        <DigestValue>Axu7pYuEWXyr+Lk57RFfj6pew+U=</DigestValue>
      </Reference>
      <Reference URI="/xl/worksheets/sheet4.xml?ContentType=application/vnd.openxmlformats-officedocument.spreadsheetml.worksheet+xml">
        <DigestMethod Algorithm="http://www.w3.org/2000/09/xmldsig#sha1"/>
        <DigestValue>aCM3Ib0Yi1csHxuOjlFH0JURYgU=</DigestValue>
      </Reference>
      <Reference URI="/xl/worksheets/sheet5.xml?ContentType=application/vnd.openxmlformats-officedocument.spreadsheetml.worksheet+xml">
        <DigestMethod Algorithm="http://www.w3.org/2000/09/xmldsig#sha1"/>
        <DigestValue>jPGluWKPYlJucb77s4wfHLxNzdA=</DigestValue>
      </Reference>
    </Manifest>
    <SignatureProperties>
      <SignatureProperty Id="idSignatureTime" Target="#idPackageSignature">
        <mdssi:SignatureTime>
          <mdssi:Format>YYYY-MM-DDThh:mm:ssTZD</mdssi:Format>
          <mdssi:Value>2013-01-21T09:18:19Z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maserco</SignatureComments>
          <WindowsVersion>5.1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KwfyBqWANoPXihyfaKIgp8rAXPE=</DigestValue>
    </Reference>
    <Reference URI="#idOfficeObject" Type="http://www.w3.org/2000/09/xmldsig#Object">
      <DigestMethod Algorithm="http://www.w3.org/2000/09/xmldsig#sha1"/>
      <DigestValue>wjWZAWI4HWCb/uWxZAC4KuB96RU=</DigestValue>
    </Reference>
  </SignedInfo>
  <SignatureValue>
    E+C7r69NLmuXvWsHHN+ULVuYQSjFTC3irQCEvDEbE8H79u6FRo38cnrG8+9NKW7Xts6frZnm
    0Ss5IHWKor8oKGow139py8huWUf4E0F+NYcT4x/Nw01e7hB9pAdXUT7sFf7Z039Ut8RvhcvB
    ik+G91pw56I5Ncuagv6VjvnApVU=
  </SignatureValue>
  <KeyInfo>
    <KeyValue>
      <RSAKeyValue>
        <Modulus>
            yvUCEQsUjumInu8v4ZxJ61LBwCLiRqgz7pRdLCzfxLnO1aevmhugESqYXNNdppHgFErKLOqa
            hy7sBIeZsVIGIfXxq1JJIUhrkmDK3r90tfS/mBJ876XkkANnwS0zgUZqZGcIVpt6XlSuULDA
            r3jBH6lS04eBVzX1Sjz0Kzm6BtE=
          </Modulus>
        <Exponent>AQAB</Exponent>
      </RSAKeyValue>
    </KeyValue>
    <X509Data>
      <X509Certificate>
          MIIGVTCCBD2gAwIBAgIQVAEBKfdsZDremHILxz7DlzANBgkqhkiG9w0BAQUFADBpMQswCQYD
          VQQGEwJWTjETMBEGA1UEChMKVk5QVCBHcm91cDEeMBwGA1UECxMVVk5QVC1DQSBUcnVzdCBO
          ZXR3b3JrMSUwIwYDVQQDExxWTlBUIENlcnRpZmljYXRpb24gQXV0aG9yaXR5MB4XDTExMDkw
          NzA5MTIzN1oXDTE1MDMwOTA5MTIzN1owggEVMQswCQYDVQQGEwJWTjEVMBMGA1UECAwMTmfD
          tCBRdXnhu4FuMRUwEwYDVQQHDAxI4bqjaSBQaMOybmcxYzBhBgNVBAsMWkPDlE5HIFRZIEPh
          u5QgUEjhuqZOIENVTkcg4buoTkcgVsOAIEThu4pDSCBW4bukIEvhu7ggVEhV4bqsVCBIw4BO
          RyBI4bqiSSAoTUFDOiAwMjAwNTYzMDYzKTEeMBwGA1UECwwVUVVBTiBI4buGIEPhu5QgxJDD
          lE5HMREwDwYDVQQMDAhUSMavIEvDjTEgMB4GA1UEAwwXVFLhu4pOSCBUSOG7iiBUSFUgVFJB
          TkcxHjAcBgoJkiaJk/IsZAEBDA5DTU5EOjAzMTA0NTg1NjCBnzANBgkqhkiG9w0BAQEFAAOB
          jQAwgYkCgYEAyvUCEQsUjumInu8v4ZxJ61LBwCLiRqgz7pRdLCzfxLnO1aevmhugESqYXNNd
          ppHgFErKLOqahy7sBIeZsVIGIfXxq1JJIUhrkmDK3r90tfS/mBJ876XkkANnwS0zgUZqZGcI
          Vpt6XlSuULDAr3jBH6lS04eBVzX1Sjz0Kzm6BtECAwEAAaOCAc0wggHJMHAGCCsGAQUFBwEB
          BGQwYjAyBggrBgEFBQcwAoYmaHR0cDovL3B1Yi52bnB0LWNhLnZuL2NlcnRzL3ZucHRjYS5j
          ZXIwLAYIKwYBBQUHMAGGIGh0dHA6Ly9vY3NwLnZucHQtY2Eudm4vcmVzcG9uZGVyMB0GA1Ud
          DgQWBBRHaLKSQkvpnRu/pKFrrYTlIovzIDAMBgNVHRMBAf8EAjAAMB8GA1UdIwQYMBaAFAZp
          wNXVAooVjUZ96XziaApVrGqvMHYGA1UdIARvMG0wNAYJKwYBBAGB+joDMCcwJQYIKwYBBQUH
          AgEWGWh0dHA6Ly9wdWIudm5wdC1jYS52bi9ycGEwNQYLKwYBBAGB+joDAQIwJjAkBggrBgEF
          BQcCAjAYHhYAUwBJAEQALQBQADEALgAwAC0AMQB5MDEGA1UdHwQqMCgwJqAkoCKGIGh0dHA6
          Ly9jcmwudm5wdC1jYS52bi92bnB0Y2EuY3JsMA4GA1UdDwEB/wQEAwIE8DApBgNVHSUEIjAg
          BggrBgEFBQcDAgYIKwYBBQUHAwQGCisGAQQBgjcKAwwwIQYDVR0RBBowGIEWVFJBTkdUVEBN
          QVNFUkNPLkNPTS5WTjANBgkqhkiG9w0BAQUFAAOCAgEAA7ZtIclbCTRLbPh2klA0/ZAJQC7+
          hbztLZGgaItAscwrn3o9tAwf+ayGJMatdSo7vf043I6vogiOX2B+DKNrMMeHyt8W+eHtHd4S
          PgdQrySQeqKlMGhlSdzfRPd2OaWnRR45eqs2Jj4gGKPMx3Y7Bu2WlF2i+aUht3sbPP/e3Mdc
          FoUEDKItTCGZ4mhsYC4kNI6lHxKoUzU7DU+0Fa/Jnctc+S9H/eyXu98gVgRoEFILtmxF8+0i
          HPEapma0mvqmJSZ6GRJFU3LeKc+3QDvhR7JJPvGlaDBZ59EwtpgZqQUuqwzd5zbDB74tAU4h
          2Hqyxvyqe5Z2wRGddh+vBNnpr4Rph8OLIpV3ZbTG8LUsx0oFXhgpIu7v2ZQnQpyFgwo38Gk7
          Rn/sNCXpf8nLeFV170+tKbSluU/ufc/MOIotvBRNcnkAxiESdsSvbuFymw9h7GaIHgUeIRdH
          fvW+zL/CuoA6hSf7W6oWj1OyJ7y1QKEsOLrARS+kYdmv9UKzwUmVdO/uT+xJ9c3C8qa9jrx8
          M1OGjn6KLCZS1zs0saAE9pfOzm88zSrlPBAoEk1UH1cUCc9wxHe2pBvMYHtOkqmGAWnknBAG
          jFikb7Gd1bpPi+g9A8iHQ+L48oHQulEpVHcGA8cuhFKtzYOTI6sb/AHceQgpvlxQVKu9Pm8g
          jhDnVoQ=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9TfKPl7j6mzZcfxcTTOFOy4Dqpc=</DigestValue>
      </Reference>
      <Reference URI="/xl/calcChain.xml?ContentType=application/vnd.openxmlformats-officedocument.spreadsheetml.calcChain+xml">
        <DigestMethod Algorithm="http://www.w3.org/2000/09/xmldsig#sha1"/>
        <DigestValue>vXHncD/IPpiQm4WiuJdBhfyJXZQ=</DigestValue>
      </Reference>
      <Reference URI="/xl/comments1.xml?ContentType=application/vnd.openxmlformats-officedocument.spreadsheetml.comments+xml">
        <DigestMethod Algorithm="http://www.w3.org/2000/09/xmldsig#sha1"/>
        <DigestValue>aq90gSOAj/qrQEJ2SDMJ1f/05oQ=</DigestValue>
      </Reference>
      <Reference URI="/xl/drawings/drawing1.xml?ContentType=application/vnd.openxmlformats-officedocument.drawing+xml">
        <DigestMethod Algorithm="http://www.w3.org/2000/09/xmldsig#sha1"/>
        <DigestValue>6NaQXOeMwSlrdtH7ygW9ARYzhPA=</DigestValue>
      </Reference>
      <Reference URI="/xl/drawings/drawing2.xml?ContentType=application/vnd.openxmlformats-officedocument.drawing+xml">
        <DigestMethod Algorithm="http://www.w3.org/2000/09/xmldsig#sha1"/>
        <DigestValue>zVGSba+DgFhj4jPTHGIZYCdmG+M=</DigestValue>
      </Reference>
      <Reference URI="/xl/drawings/vmlDrawing1.vml?ContentType=application/vnd.openxmlformats-officedocument.vmlDrawing">
        <DigestMethod Algorithm="http://www.w3.org/2000/09/xmldsig#sha1"/>
        <DigestValue>RWSDHToLjZKmd8lH9JN3YBWQyIw=</DigestValue>
      </Reference>
      <Reference URI="/xl/externalLinks/externalLink1.xml?ContentType=application/vnd.openxmlformats-officedocument.spreadsheetml.externalLink+xml">
        <DigestMethod Algorithm="http://www.w3.org/2000/09/xmldsig#sha1"/>
        <DigestValue>ZwOGS/ZQT1djiPpWwgD1lVi2jv4=</DigestValue>
      </Reference>
      <Reference URI="/xl/externalLinks/externalLink2.xml?ContentType=application/vnd.openxmlformats-officedocument.spreadsheetml.externalLink+xml">
        <DigestMethod Algorithm="http://www.w3.org/2000/09/xmldsig#sha1"/>
        <DigestValue>HXflqARkMTEMLCBtqE+xCV+tXxU=</DigestValue>
      </Reference>
      <Reference URI="/xl/externalLinks/externalLink3.xml?ContentType=application/vnd.openxmlformats-officedocument.spreadsheetml.externalLink+xml">
        <DigestMethod Algorithm="http://www.w3.org/2000/09/xmldsig#sha1"/>
        <DigestValue>db9yutAn2u6PjSXQcvC9Wy5dQxw=</DigestValue>
      </Reference>
      <Reference URI="/xl/externalLinks/externalLink4.xml?ContentType=application/vnd.openxmlformats-officedocument.spreadsheetml.externalLink+xml">
        <DigestMethod Algorithm="http://www.w3.org/2000/09/xmldsig#sha1"/>
        <DigestValue>jayvpl0qO65/sse/rr77VkEELsc=</DigestValue>
      </Reference>
      <Reference URI="/xl/externalLinks/externalLink5.xml?ContentType=application/vnd.openxmlformats-officedocument.spreadsheetml.externalLink+xml">
        <DigestMethod Algorithm="http://www.w3.org/2000/09/xmldsig#sha1"/>
        <DigestValue>+/2w1dLlCRzPmg5HMdZUhuaBw54=</DigestValue>
      </Reference>
      <Reference URI="/xl/externalLinks/externalLink6.xml?ContentType=application/vnd.openxmlformats-officedocument.spreadsheetml.externalLink+xml">
        <DigestMethod Algorithm="http://www.w3.org/2000/09/xmldsig#sha1"/>
        <DigestValue>UrRqKc37lBtWHTl8o3+uajt3e7E=</DigestValue>
      </Reference>
      <Reference URI="/xl/printerSettings/printerSettings1.bin?ContentType=application/vnd.openxmlformats-officedocument.spreadsheetml.printerSettings">
        <DigestMethod Algorithm="http://www.w3.org/2000/09/xmldsig#sha1"/>
        <DigestValue>dtv59a1+kbRlLsNQhO668T6w3m8=</DigestValue>
      </Reference>
      <Reference URI="/xl/printerSettings/printerSettings2.bin?ContentType=application/vnd.openxmlformats-officedocument.spreadsheetml.printerSettings">
        <DigestMethod Algorithm="http://www.w3.org/2000/09/xmldsig#sha1"/>
        <DigestValue>T7Eu+0we1NAMxcAOx4rG2ycgi8k=</DigestValue>
      </Reference>
      <Reference URI="/xl/printerSettings/printerSettings3.bin?ContentType=application/vnd.openxmlformats-officedocument.spreadsheetml.printerSettings">
        <DigestMethod Algorithm="http://www.w3.org/2000/09/xmldsig#sha1"/>
        <DigestValue>T7Eu+0we1NAMxcAOx4rG2ycgi8k=</DigestValue>
      </Reference>
      <Reference URI="/xl/printerSettings/printerSettings4.bin?ContentType=application/vnd.openxmlformats-officedocument.spreadsheetml.printerSettings">
        <DigestMethod Algorithm="http://www.w3.org/2000/09/xmldsig#sha1"/>
        <DigestValue>hhuFcUL3+6PuiIJLbe5j/20SY3A=</DigestValue>
      </Reference>
      <Reference URI="/xl/printerSettings/printerSettings5.bin?ContentType=application/vnd.openxmlformats-officedocument.spreadsheetml.printerSettings">
        <DigestMethod Algorithm="http://www.w3.org/2000/09/xmldsig#sha1"/>
        <DigestValue>iFOGhvv7EuCh/ww+PpG+g7+tnpw=</DigestValue>
      </Reference>
      <Reference URI="/xl/sharedStrings.xml?ContentType=application/vnd.openxmlformats-officedocument.spreadsheetml.sharedStrings+xml">
        <DigestMethod Algorithm="http://www.w3.org/2000/09/xmldsig#sha1"/>
        <DigestValue>Nw4lkxth3uc+WMYEwzIxTy17528=</DigestValue>
      </Reference>
      <Reference URI="/xl/styles.xml?ContentType=application/vnd.openxmlformats-officedocument.spreadsheetml.styles+xml">
        <DigestMethod Algorithm="http://www.w3.org/2000/09/xmldsig#sha1"/>
        <DigestValue>PFdncIIJQZh2RQgCaKlYczoZ+io=</DigestValue>
      </Reference>
      <Reference URI="/xl/theme/theme1.xml?ContentType=application/vnd.openxmlformats-officedocument.theme+xml">
        <DigestMethod Algorithm="http://www.w3.org/2000/09/xmldsig#sha1"/>
        <DigestValue>Z942Ud1ggmzsUHdIINNVRxh3IJU=</DigestValue>
      </Reference>
      <Reference URI="/xl/workbook.xml?ContentType=application/vnd.openxmlformats-officedocument.spreadsheetml.sheet.main+xml">
        <DigestMethod Algorithm="http://www.w3.org/2000/09/xmldsig#sha1"/>
        <DigestValue>V9UJS+X6lmOIjvXieHsHOoA358Y=</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uQzDUe31Ond2qTKJYvwpacOhhFo=</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u1hti8exKWiyJtuxP60z3FrbTgE=</DigestValue>
      </Reference>
      <Reference URI="/xl/worksheets/sheet2.xml?ContentType=application/vnd.openxmlformats-officedocument.spreadsheetml.worksheet+xml">
        <DigestMethod Algorithm="http://www.w3.org/2000/09/xmldsig#sha1"/>
        <DigestValue>SaQIaFoaRohYQeE5ug5oJiugoY4=</DigestValue>
      </Reference>
      <Reference URI="/xl/worksheets/sheet3.xml?ContentType=application/vnd.openxmlformats-officedocument.spreadsheetml.worksheet+xml">
        <DigestMethod Algorithm="http://www.w3.org/2000/09/xmldsig#sha1"/>
        <DigestValue>Axu7pYuEWXyr+Lk57RFfj6pew+U=</DigestValue>
      </Reference>
      <Reference URI="/xl/worksheets/sheet4.xml?ContentType=application/vnd.openxmlformats-officedocument.spreadsheetml.worksheet+xml">
        <DigestMethod Algorithm="http://www.w3.org/2000/09/xmldsig#sha1"/>
        <DigestValue>aCM3Ib0Yi1csHxuOjlFH0JURYgU=</DigestValue>
      </Reference>
      <Reference URI="/xl/worksheets/sheet5.xml?ContentType=application/vnd.openxmlformats-officedocument.spreadsheetml.worksheet+xml">
        <DigestMethod Algorithm="http://www.w3.org/2000/09/xmldsig#sha1"/>
        <DigestValue>jPGluWKPYlJucb77s4wfHLxNzdA=</DigestValue>
      </Reference>
    </Manifest>
    <SignatureProperties>
      <SignatureProperty Id="idSignatureTime" Target="#idPackageSignature">
        <mdssi:SignatureTime>
          <mdssi:Format>YYYY-MM-DDThh:mm:ssTZD</mdssi:Format>
          <mdssi:Value>2013-01-21T09:19:27Z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maserco</SignatureComments>
          <WindowsVersion>5.1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3.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SxyJvJb7wlpZlruK7Ubw/tzJ0NQ=</DigestValue>
    </Reference>
    <Reference URI="#idOfficeObject" Type="http://www.w3.org/2000/09/xmldsig#Object">
      <DigestMethod Algorithm="http://www.w3.org/2000/09/xmldsig#sha1"/>
      <DigestValue>7/Q9rj1mb4ShD0sC6hA3SeFLC9s=</DigestValue>
    </Reference>
  </SignedInfo>
  <SignatureValue>
    c/euUh1y3FQGkgjHbGnCh/6BeeV6rTPYxwIIHMwpEd9zpHGOkbme+1L3n13Pv5xUed1yPDjp
    mNEa0BCPa4Sy+y7oqVZPkl2fdx24oGrbmkeISCEJp/yO8AfjNacvBOQr/3OrbnBoV+MFz1C8
    uB917oLh2FPNODAO8JrZBrre7+8=
  </SignatureValue>
  <KeyInfo>
    <KeyValue>
      <RSAKeyValue>
        <Modulus>
            yvUCEQsUjumInu8v4ZxJ61LBwCLiRqgz7pRdLCzfxLnO1aevmhugESqYXNNdppHgFErKLOqa
            hy7sBIeZsVIGIfXxq1JJIUhrkmDK3r90tfS/mBJ876XkkANnwS0zgUZqZGcIVpt6XlSuULDA
            r3jBH6lS04eBVzX1Sjz0Kzm6BtE=
          </Modulus>
        <Exponent>AQAB</Exponent>
      </RSAKeyValue>
    </KeyValue>
    <X509Data>
      <X509Certificate>
          MIIGVTCCBD2gAwIBAgIQVAEBKfdsZDremHILxz7DlzANBgkqhkiG9w0BAQUFADBpMQswCQYD
          VQQGEwJWTjETMBEGA1UEChMKVk5QVCBHcm91cDEeMBwGA1UECxMVVk5QVC1DQSBUcnVzdCBO
          ZXR3b3JrMSUwIwYDVQQDExxWTlBUIENlcnRpZmljYXRpb24gQXV0aG9yaXR5MB4XDTExMDkw
          NzA5MTIzN1oXDTE1MDMwOTA5MTIzN1owggEVMQswCQYDVQQGEwJWTjEVMBMGA1UECAwMTmfD
          tCBRdXnhu4FuMRUwEwYDVQQHDAxI4bqjaSBQaMOybmcxYzBhBgNVBAsMWkPDlE5HIFRZIEPh
          u5QgUEjhuqZOIENVTkcg4buoTkcgVsOAIEThu4pDSCBW4bukIEvhu7ggVEhV4bqsVCBIw4BO
          RyBI4bqiSSAoTUFDOiAwMjAwNTYzMDYzKTEeMBwGA1UECwwVUVVBTiBI4buGIEPhu5QgxJDD
          lE5HMREwDwYDVQQMDAhUSMavIEvDjTEgMB4GA1UEAwwXVFLhu4pOSCBUSOG7iiBUSFUgVFJB
          TkcxHjAcBgoJkiaJk/IsZAEBDA5DTU5EOjAzMTA0NTg1NjCBnzANBgkqhkiG9w0BAQEFAAOB
          jQAwgYkCgYEAyvUCEQsUjumInu8v4ZxJ61LBwCLiRqgz7pRdLCzfxLnO1aevmhugESqYXNNd
          ppHgFErKLOqahy7sBIeZsVIGIfXxq1JJIUhrkmDK3r90tfS/mBJ876XkkANnwS0zgUZqZGcI
          Vpt6XlSuULDAr3jBH6lS04eBVzX1Sjz0Kzm6BtECAwEAAaOCAc0wggHJMHAGCCsGAQUFBwEB
          BGQwYjAyBggrBgEFBQcwAoYmaHR0cDovL3B1Yi52bnB0LWNhLnZuL2NlcnRzL3ZucHRjYS5j
          ZXIwLAYIKwYBBQUHMAGGIGh0dHA6Ly9vY3NwLnZucHQtY2Eudm4vcmVzcG9uZGVyMB0GA1Ud
          DgQWBBRHaLKSQkvpnRu/pKFrrYTlIovzIDAMBgNVHRMBAf8EAjAAMB8GA1UdIwQYMBaAFAZp
          wNXVAooVjUZ96XziaApVrGqvMHYGA1UdIARvMG0wNAYJKwYBBAGB+joDMCcwJQYIKwYBBQUH
          AgEWGWh0dHA6Ly9wdWIudm5wdC1jYS52bi9ycGEwNQYLKwYBBAGB+joDAQIwJjAkBggrBgEF
          BQcCAjAYHhYAUwBJAEQALQBQADEALgAwAC0AMQB5MDEGA1UdHwQqMCgwJqAkoCKGIGh0dHA6
          Ly9jcmwudm5wdC1jYS52bi92bnB0Y2EuY3JsMA4GA1UdDwEB/wQEAwIE8DApBgNVHSUEIjAg
          BggrBgEFBQcDAgYIKwYBBQUHAwQGCisGAQQBgjcKAwwwIQYDVR0RBBowGIEWVFJBTkdUVEBN
          QVNFUkNPLkNPTS5WTjANBgkqhkiG9w0BAQUFAAOCAgEAA7ZtIclbCTRLbPh2klA0/ZAJQC7+
          hbztLZGgaItAscwrn3o9tAwf+ayGJMatdSo7vf043I6vogiOX2B+DKNrMMeHyt8W+eHtHd4S
          PgdQrySQeqKlMGhlSdzfRPd2OaWnRR45eqs2Jj4gGKPMx3Y7Bu2WlF2i+aUht3sbPP/e3Mdc
          FoUEDKItTCGZ4mhsYC4kNI6lHxKoUzU7DU+0Fa/Jnctc+S9H/eyXu98gVgRoEFILtmxF8+0i
          HPEapma0mvqmJSZ6GRJFU3LeKc+3QDvhR7JJPvGlaDBZ59EwtpgZqQUuqwzd5zbDB74tAU4h
          2Hqyxvyqe5Z2wRGddh+vBNnpr4Rph8OLIpV3ZbTG8LUsx0oFXhgpIu7v2ZQnQpyFgwo38Gk7
          Rn/sNCXpf8nLeFV170+tKbSluU/ufc/MOIotvBRNcnkAxiESdsSvbuFymw9h7GaIHgUeIRdH
          fvW+zL/CuoA6hSf7W6oWj1OyJ7y1QKEsOLrARS+kYdmv9UKzwUmVdO/uT+xJ9c3C8qa9jrx8
          M1OGjn6KLCZS1zs0saAE9pfOzm88zSrlPBAoEk1UH1cUCc9wxHe2pBvMYHtOkqmGAWnknBAG
          jFikb7Gd1bpPi+g9A8iHQ+L48oHQulEpVHcGA8cuhFKtzYOTI6sb/AHceQgpvlxQVKu9Pm8g
          jhDnVoQ=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9TfKPl7j6mzZcfxcTTOFOy4Dqpc=</DigestValue>
      </Reference>
      <Reference URI="/xl/calcChain.xml?ContentType=application/vnd.openxmlformats-officedocument.spreadsheetml.calcChain+xml">
        <DigestMethod Algorithm="http://www.w3.org/2000/09/xmldsig#sha1"/>
        <DigestValue>vXHncD/IPpiQm4WiuJdBhfyJXZQ=</DigestValue>
      </Reference>
      <Reference URI="/xl/comments1.xml?ContentType=application/vnd.openxmlformats-officedocument.spreadsheetml.comments+xml">
        <DigestMethod Algorithm="http://www.w3.org/2000/09/xmldsig#sha1"/>
        <DigestValue>aq90gSOAj/qrQEJ2SDMJ1f/05oQ=</DigestValue>
      </Reference>
      <Reference URI="/xl/drawings/drawing1.xml?ContentType=application/vnd.openxmlformats-officedocument.drawing+xml">
        <DigestMethod Algorithm="http://www.w3.org/2000/09/xmldsig#sha1"/>
        <DigestValue>6NaQXOeMwSlrdtH7ygW9ARYzhPA=</DigestValue>
      </Reference>
      <Reference URI="/xl/drawings/drawing2.xml?ContentType=application/vnd.openxmlformats-officedocument.drawing+xml">
        <DigestMethod Algorithm="http://www.w3.org/2000/09/xmldsig#sha1"/>
        <DigestValue>zVGSba+DgFhj4jPTHGIZYCdmG+M=</DigestValue>
      </Reference>
      <Reference URI="/xl/drawings/vmlDrawing1.vml?ContentType=application/vnd.openxmlformats-officedocument.vmlDrawing">
        <DigestMethod Algorithm="http://www.w3.org/2000/09/xmldsig#sha1"/>
        <DigestValue>RWSDHToLjZKmd8lH9JN3YBWQyIw=</DigestValue>
      </Reference>
      <Reference URI="/xl/externalLinks/externalLink1.xml?ContentType=application/vnd.openxmlformats-officedocument.spreadsheetml.externalLink+xml">
        <DigestMethod Algorithm="http://www.w3.org/2000/09/xmldsig#sha1"/>
        <DigestValue>ZwOGS/ZQT1djiPpWwgD1lVi2jv4=</DigestValue>
      </Reference>
      <Reference URI="/xl/externalLinks/externalLink2.xml?ContentType=application/vnd.openxmlformats-officedocument.spreadsheetml.externalLink+xml">
        <DigestMethod Algorithm="http://www.w3.org/2000/09/xmldsig#sha1"/>
        <DigestValue>HXflqARkMTEMLCBtqE+xCV+tXxU=</DigestValue>
      </Reference>
      <Reference URI="/xl/externalLinks/externalLink3.xml?ContentType=application/vnd.openxmlformats-officedocument.spreadsheetml.externalLink+xml">
        <DigestMethod Algorithm="http://www.w3.org/2000/09/xmldsig#sha1"/>
        <DigestValue>db9yutAn2u6PjSXQcvC9Wy5dQxw=</DigestValue>
      </Reference>
      <Reference URI="/xl/externalLinks/externalLink4.xml?ContentType=application/vnd.openxmlformats-officedocument.spreadsheetml.externalLink+xml">
        <DigestMethod Algorithm="http://www.w3.org/2000/09/xmldsig#sha1"/>
        <DigestValue>jayvpl0qO65/sse/rr77VkEELsc=</DigestValue>
      </Reference>
      <Reference URI="/xl/externalLinks/externalLink5.xml?ContentType=application/vnd.openxmlformats-officedocument.spreadsheetml.externalLink+xml">
        <DigestMethod Algorithm="http://www.w3.org/2000/09/xmldsig#sha1"/>
        <DigestValue>+/2w1dLlCRzPmg5HMdZUhuaBw54=</DigestValue>
      </Reference>
      <Reference URI="/xl/externalLinks/externalLink6.xml?ContentType=application/vnd.openxmlformats-officedocument.spreadsheetml.externalLink+xml">
        <DigestMethod Algorithm="http://www.w3.org/2000/09/xmldsig#sha1"/>
        <DigestValue>UrRqKc37lBtWHTl8o3+uajt3e7E=</DigestValue>
      </Reference>
      <Reference URI="/xl/printerSettings/printerSettings1.bin?ContentType=application/vnd.openxmlformats-officedocument.spreadsheetml.printerSettings">
        <DigestMethod Algorithm="http://www.w3.org/2000/09/xmldsig#sha1"/>
        <DigestValue>dtv59a1+kbRlLsNQhO668T6w3m8=</DigestValue>
      </Reference>
      <Reference URI="/xl/printerSettings/printerSettings2.bin?ContentType=application/vnd.openxmlformats-officedocument.spreadsheetml.printerSettings">
        <DigestMethod Algorithm="http://www.w3.org/2000/09/xmldsig#sha1"/>
        <DigestValue>T7Eu+0we1NAMxcAOx4rG2ycgi8k=</DigestValue>
      </Reference>
      <Reference URI="/xl/printerSettings/printerSettings3.bin?ContentType=application/vnd.openxmlformats-officedocument.spreadsheetml.printerSettings">
        <DigestMethod Algorithm="http://www.w3.org/2000/09/xmldsig#sha1"/>
        <DigestValue>T7Eu+0we1NAMxcAOx4rG2ycgi8k=</DigestValue>
      </Reference>
      <Reference URI="/xl/printerSettings/printerSettings4.bin?ContentType=application/vnd.openxmlformats-officedocument.spreadsheetml.printerSettings">
        <DigestMethod Algorithm="http://www.w3.org/2000/09/xmldsig#sha1"/>
        <DigestValue>hhuFcUL3+6PuiIJLbe5j/20SY3A=</DigestValue>
      </Reference>
      <Reference URI="/xl/printerSettings/printerSettings5.bin?ContentType=application/vnd.openxmlformats-officedocument.spreadsheetml.printerSettings">
        <DigestMethod Algorithm="http://www.w3.org/2000/09/xmldsig#sha1"/>
        <DigestValue>iFOGhvv7EuCh/ww+PpG+g7+tnpw=</DigestValue>
      </Reference>
      <Reference URI="/xl/sharedStrings.xml?ContentType=application/vnd.openxmlformats-officedocument.spreadsheetml.sharedStrings+xml">
        <DigestMethod Algorithm="http://www.w3.org/2000/09/xmldsig#sha1"/>
        <DigestValue>Nw4lkxth3uc+WMYEwzIxTy17528=</DigestValue>
      </Reference>
      <Reference URI="/xl/styles.xml?ContentType=application/vnd.openxmlformats-officedocument.spreadsheetml.styles+xml">
        <DigestMethod Algorithm="http://www.w3.org/2000/09/xmldsig#sha1"/>
        <DigestValue>PFdncIIJQZh2RQgCaKlYczoZ+io=</DigestValue>
      </Reference>
      <Reference URI="/xl/theme/theme1.xml?ContentType=application/vnd.openxmlformats-officedocument.theme+xml">
        <DigestMethod Algorithm="http://www.w3.org/2000/09/xmldsig#sha1"/>
        <DigestValue>Z942Ud1ggmzsUHdIINNVRxh3IJU=</DigestValue>
      </Reference>
      <Reference URI="/xl/workbook.xml?ContentType=application/vnd.openxmlformats-officedocument.spreadsheetml.sheet.main+xml">
        <DigestMethod Algorithm="http://www.w3.org/2000/09/xmldsig#sha1"/>
        <DigestValue>V9UJS+X6lmOIjvXieHsHOoA358Y=</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uQzDUe31Ond2qTKJYvwpacOhhFo=</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u1hti8exKWiyJtuxP60z3FrbTgE=</DigestValue>
      </Reference>
      <Reference URI="/xl/worksheets/sheet2.xml?ContentType=application/vnd.openxmlformats-officedocument.spreadsheetml.worksheet+xml">
        <DigestMethod Algorithm="http://www.w3.org/2000/09/xmldsig#sha1"/>
        <DigestValue>SaQIaFoaRohYQeE5ug5oJiugoY4=</DigestValue>
      </Reference>
      <Reference URI="/xl/worksheets/sheet3.xml?ContentType=application/vnd.openxmlformats-officedocument.spreadsheetml.worksheet+xml">
        <DigestMethod Algorithm="http://www.w3.org/2000/09/xmldsig#sha1"/>
        <DigestValue>Axu7pYuEWXyr+Lk57RFfj6pew+U=</DigestValue>
      </Reference>
      <Reference URI="/xl/worksheets/sheet4.xml?ContentType=application/vnd.openxmlformats-officedocument.spreadsheetml.worksheet+xml">
        <DigestMethod Algorithm="http://www.w3.org/2000/09/xmldsig#sha1"/>
        <DigestValue>aCM3Ib0Yi1csHxuOjlFH0JURYgU=</DigestValue>
      </Reference>
      <Reference URI="/xl/worksheets/sheet5.xml?ContentType=application/vnd.openxmlformats-officedocument.spreadsheetml.worksheet+xml">
        <DigestMethod Algorithm="http://www.w3.org/2000/09/xmldsig#sha1"/>
        <DigestValue>jPGluWKPYlJucb77s4wfHLxNzdA=</DigestValue>
      </Reference>
    </Manifest>
    <SignatureProperties>
      <SignatureProperty Id="idSignatureTime" Target="#idPackageSignature">
        <mdssi:SignatureTime>
          <mdssi:Format>YYYY-MM-DDThh:mm:ssTZD</mdssi:Format>
          <mdssi:Value>2013-01-21T09:20:04Z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mac</SignatureComments>
          <WindowsVersion>5.1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4.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mwtPt5TrtWkCgylJnaC8O0W+8l4=</DigestValue>
    </Reference>
    <Reference URI="#idOfficeObject" Type="http://www.w3.org/2000/09/xmldsig#Object">
      <DigestMethod Algorithm="http://www.w3.org/2000/09/xmldsig#sha1"/>
      <DigestValue>7/Q9rj1mb4ShD0sC6hA3SeFLC9s=</DigestValue>
    </Reference>
  </SignedInfo>
  <SignatureValue>
    lteop/+zcFAUfgj7cY8OnxXV+2WTMvUcg3HSDQ83BW3CdtcdJX47hDdOmDF6qSb8vcgvry3b
    iJp5gGeUGOzwSiUKuAAPdU0/htIiP5UCdwJb61H+BhDYP3QYoCKF+vFJQx/JdWt7X3U8x9u7
    VDtn9Y1cR0gVNcS9aqUIrFSJbtU=
  </SignatureValue>
  <KeyInfo>
    <KeyValue>
      <RSAKeyValue>
        <Modulus>
            yvUCEQsUjumInu8v4ZxJ61LBwCLiRqgz7pRdLCzfxLnO1aevmhugESqYXNNdppHgFErKLOqa
            hy7sBIeZsVIGIfXxq1JJIUhrkmDK3r90tfS/mBJ876XkkANnwS0zgUZqZGcIVpt6XlSuULDA
            r3jBH6lS04eBVzX1Sjz0Kzm6BtE=
          </Modulus>
        <Exponent>AQAB</Exponent>
      </RSAKeyValue>
    </KeyValue>
    <X509Data>
      <X509Certificate>
          MIIGVTCCBD2gAwIBAgIQVAEBKfdsZDremHILxz7DlzANBgkqhkiG9w0BAQUFADBpMQswCQYD
          VQQGEwJWTjETMBEGA1UEChMKVk5QVCBHcm91cDEeMBwGA1UECxMVVk5QVC1DQSBUcnVzdCBO
          ZXR3b3JrMSUwIwYDVQQDExxWTlBUIENlcnRpZmljYXRpb24gQXV0aG9yaXR5MB4XDTExMDkw
          NzA5MTIzN1oXDTE1MDMwOTA5MTIzN1owggEVMQswCQYDVQQGEwJWTjEVMBMGA1UECAwMTmfD
          tCBRdXnhu4FuMRUwEwYDVQQHDAxI4bqjaSBQaMOybmcxYzBhBgNVBAsMWkPDlE5HIFRZIEPh
          u5QgUEjhuqZOIENVTkcg4buoTkcgVsOAIEThu4pDSCBW4bukIEvhu7ggVEhV4bqsVCBIw4BO
          RyBI4bqiSSAoTUFDOiAwMjAwNTYzMDYzKTEeMBwGA1UECwwVUVVBTiBI4buGIEPhu5QgxJDD
          lE5HMREwDwYDVQQMDAhUSMavIEvDjTEgMB4GA1UEAwwXVFLhu4pOSCBUSOG7iiBUSFUgVFJB
          TkcxHjAcBgoJkiaJk/IsZAEBDA5DTU5EOjAzMTA0NTg1NjCBnzANBgkqhkiG9w0BAQEFAAOB
          jQAwgYkCgYEAyvUCEQsUjumInu8v4ZxJ61LBwCLiRqgz7pRdLCzfxLnO1aevmhugESqYXNNd
          ppHgFErKLOqahy7sBIeZsVIGIfXxq1JJIUhrkmDK3r90tfS/mBJ876XkkANnwS0zgUZqZGcI
          Vpt6XlSuULDAr3jBH6lS04eBVzX1Sjz0Kzm6BtECAwEAAaOCAc0wggHJMHAGCCsGAQUFBwEB
          BGQwYjAyBggrBgEFBQcwAoYmaHR0cDovL3B1Yi52bnB0LWNhLnZuL2NlcnRzL3ZucHRjYS5j
          ZXIwLAYIKwYBBQUHMAGGIGh0dHA6Ly9vY3NwLnZucHQtY2Eudm4vcmVzcG9uZGVyMB0GA1Ud
          DgQWBBRHaLKSQkvpnRu/pKFrrYTlIovzIDAMBgNVHRMBAf8EAjAAMB8GA1UdIwQYMBaAFAZp
          wNXVAooVjUZ96XziaApVrGqvMHYGA1UdIARvMG0wNAYJKwYBBAGB+joDMCcwJQYIKwYBBQUH
          AgEWGWh0dHA6Ly9wdWIudm5wdC1jYS52bi9ycGEwNQYLKwYBBAGB+joDAQIwJjAkBggrBgEF
          BQcCAjAYHhYAUwBJAEQALQBQADEALgAwAC0AMQB5MDEGA1UdHwQqMCgwJqAkoCKGIGh0dHA6
          Ly9jcmwudm5wdC1jYS52bi92bnB0Y2EuY3JsMA4GA1UdDwEB/wQEAwIE8DApBgNVHSUEIjAg
          BggrBgEFBQcDAgYIKwYBBQUHAwQGCisGAQQBgjcKAwwwIQYDVR0RBBowGIEWVFJBTkdUVEBN
          QVNFUkNPLkNPTS5WTjANBgkqhkiG9w0BAQUFAAOCAgEAA7ZtIclbCTRLbPh2klA0/ZAJQC7+
          hbztLZGgaItAscwrn3o9tAwf+ayGJMatdSo7vf043I6vogiOX2B+DKNrMMeHyt8W+eHtHd4S
          PgdQrySQeqKlMGhlSdzfRPd2OaWnRR45eqs2Jj4gGKPMx3Y7Bu2WlF2i+aUht3sbPP/e3Mdc
          FoUEDKItTCGZ4mhsYC4kNI6lHxKoUzU7DU+0Fa/Jnctc+S9H/eyXu98gVgRoEFILtmxF8+0i
          HPEapma0mvqmJSZ6GRJFU3LeKc+3QDvhR7JJPvGlaDBZ59EwtpgZqQUuqwzd5zbDB74tAU4h
          2Hqyxvyqe5Z2wRGddh+vBNnpr4Rph8OLIpV3ZbTG8LUsx0oFXhgpIu7v2ZQnQpyFgwo38Gk7
          Rn/sNCXpf8nLeFV170+tKbSluU/ufc/MOIotvBRNcnkAxiESdsSvbuFymw9h7GaIHgUeIRdH
          fvW+zL/CuoA6hSf7W6oWj1OyJ7y1QKEsOLrARS+kYdmv9UKzwUmVdO/uT+xJ9c3C8qa9jrx8
          M1OGjn6KLCZS1zs0saAE9pfOzm88zSrlPBAoEk1UH1cUCc9wxHe2pBvMYHtOkqmGAWnknBAG
          jFikb7Gd1bpPi+g9A8iHQ+L48oHQulEpVHcGA8cuhFKtzYOTI6sb/AHceQgpvlxQVKu9Pm8g
          jhDnVoQ=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9TfKPl7j6mzZcfxcTTOFOy4Dqpc=</DigestValue>
      </Reference>
      <Reference URI="/xl/calcChain.xml?ContentType=application/vnd.openxmlformats-officedocument.spreadsheetml.calcChain+xml">
        <DigestMethod Algorithm="http://www.w3.org/2000/09/xmldsig#sha1"/>
        <DigestValue>vXHncD/IPpiQm4WiuJdBhfyJXZQ=</DigestValue>
      </Reference>
      <Reference URI="/xl/comments1.xml?ContentType=application/vnd.openxmlformats-officedocument.spreadsheetml.comments+xml">
        <DigestMethod Algorithm="http://www.w3.org/2000/09/xmldsig#sha1"/>
        <DigestValue>aq90gSOAj/qrQEJ2SDMJ1f/05oQ=</DigestValue>
      </Reference>
      <Reference URI="/xl/drawings/drawing1.xml?ContentType=application/vnd.openxmlformats-officedocument.drawing+xml">
        <DigestMethod Algorithm="http://www.w3.org/2000/09/xmldsig#sha1"/>
        <DigestValue>6NaQXOeMwSlrdtH7ygW9ARYzhPA=</DigestValue>
      </Reference>
      <Reference URI="/xl/drawings/drawing2.xml?ContentType=application/vnd.openxmlformats-officedocument.drawing+xml">
        <DigestMethod Algorithm="http://www.w3.org/2000/09/xmldsig#sha1"/>
        <DigestValue>zVGSba+DgFhj4jPTHGIZYCdmG+M=</DigestValue>
      </Reference>
      <Reference URI="/xl/drawings/vmlDrawing1.vml?ContentType=application/vnd.openxmlformats-officedocument.vmlDrawing">
        <DigestMethod Algorithm="http://www.w3.org/2000/09/xmldsig#sha1"/>
        <DigestValue>RWSDHToLjZKmd8lH9JN3YBWQyIw=</DigestValue>
      </Reference>
      <Reference URI="/xl/externalLinks/externalLink1.xml?ContentType=application/vnd.openxmlformats-officedocument.spreadsheetml.externalLink+xml">
        <DigestMethod Algorithm="http://www.w3.org/2000/09/xmldsig#sha1"/>
        <DigestValue>ZwOGS/ZQT1djiPpWwgD1lVi2jv4=</DigestValue>
      </Reference>
      <Reference URI="/xl/externalLinks/externalLink2.xml?ContentType=application/vnd.openxmlformats-officedocument.spreadsheetml.externalLink+xml">
        <DigestMethod Algorithm="http://www.w3.org/2000/09/xmldsig#sha1"/>
        <DigestValue>HXflqARkMTEMLCBtqE+xCV+tXxU=</DigestValue>
      </Reference>
      <Reference URI="/xl/externalLinks/externalLink3.xml?ContentType=application/vnd.openxmlformats-officedocument.spreadsheetml.externalLink+xml">
        <DigestMethod Algorithm="http://www.w3.org/2000/09/xmldsig#sha1"/>
        <DigestValue>db9yutAn2u6PjSXQcvC9Wy5dQxw=</DigestValue>
      </Reference>
      <Reference URI="/xl/externalLinks/externalLink4.xml?ContentType=application/vnd.openxmlformats-officedocument.spreadsheetml.externalLink+xml">
        <DigestMethod Algorithm="http://www.w3.org/2000/09/xmldsig#sha1"/>
        <DigestValue>jayvpl0qO65/sse/rr77VkEELsc=</DigestValue>
      </Reference>
      <Reference URI="/xl/externalLinks/externalLink5.xml?ContentType=application/vnd.openxmlformats-officedocument.spreadsheetml.externalLink+xml">
        <DigestMethod Algorithm="http://www.w3.org/2000/09/xmldsig#sha1"/>
        <DigestValue>+/2w1dLlCRzPmg5HMdZUhuaBw54=</DigestValue>
      </Reference>
      <Reference URI="/xl/externalLinks/externalLink6.xml?ContentType=application/vnd.openxmlformats-officedocument.spreadsheetml.externalLink+xml">
        <DigestMethod Algorithm="http://www.w3.org/2000/09/xmldsig#sha1"/>
        <DigestValue>UrRqKc37lBtWHTl8o3+uajt3e7E=</DigestValue>
      </Reference>
      <Reference URI="/xl/printerSettings/printerSettings1.bin?ContentType=application/vnd.openxmlformats-officedocument.spreadsheetml.printerSettings">
        <DigestMethod Algorithm="http://www.w3.org/2000/09/xmldsig#sha1"/>
        <DigestValue>dtv59a1+kbRlLsNQhO668T6w3m8=</DigestValue>
      </Reference>
      <Reference URI="/xl/printerSettings/printerSettings2.bin?ContentType=application/vnd.openxmlformats-officedocument.spreadsheetml.printerSettings">
        <DigestMethod Algorithm="http://www.w3.org/2000/09/xmldsig#sha1"/>
        <DigestValue>T7Eu+0we1NAMxcAOx4rG2ycgi8k=</DigestValue>
      </Reference>
      <Reference URI="/xl/printerSettings/printerSettings3.bin?ContentType=application/vnd.openxmlformats-officedocument.spreadsheetml.printerSettings">
        <DigestMethod Algorithm="http://www.w3.org/2000/09/xmldsig#sha1"/>
        <DigestValue>T7Eu+0we1NAMxcAOx4rG2ycgi8k=</DigestValue>
      </Reference>
      <Reference URI="/xl/printerSettings/printerSettings4.bin?ContentType=application/vnd.openxmlformats-officedocument.spreadsheetml.printerSettings">
        <DigestMethod Algorithm="http://www.w3.org/2000/09/xmldsig#sha1"/>
        <DigestValue>hhuFcUL3+6PuiIJLbe5j/20SY3A=</DigestValue>
      </Reference>
      <Reference URI="/xl/printerSettings/printerSettings5.bin?ContentType=application/vnd.openxmlformats-officedocument.spreadsheetml.printerSettings">
        <DigestMethod Algorithm="http://www.w3.org/2000/09/xmldsig#sha1"/>
        <DigestValue>iFOGhvv7EuCh/ww+PpG+g7+tnpw=</DigestValue>
      </Reference>
      <Reference URI="/xl/sharedStrings.xml?ContentType=application/vnd.openxmlformats-officedocument.spreadsheetml.sharedStrings+xml">
        <DigestMethod Algorithm="http://www.w3.org/2000/09/xmldsig#sha1"/>
        <DigestValue>Nw4lkxth3uc+WMYEwzIxTy17528=</DigestValue>
      </Reference>
      <Reference URI="/xl/styles.xml?ContentType=application/vnd.openxmlformats-officedocument.spreadsheetml.styles+xml">
        <DigestMethod Algorithm="http://www.w3.org/2000/09/xmldsig#sha1"/>
        <DigestValue>PFdncIIJQZh2RQgCaKlYczoZ+io=</DigestValue>
      </Reference>
      <Reference URI="/xl/theme/theme1.xml?ContentType=application/vnd.openxmlformats-officedocument.theme+xml">
        <DigestMethod Algorithm="http://www.w3.org/2000/09/xmldsig#sha1"/>
        <DigestValue>Z942Ud1ggmzsUHdIINNVRxh3IJU=</DigestValue>
      </Reference>
      <Reference URI="/xl/workbook.xml?ContentType=application/vnd.openxmlformats-officedocument.spreadsheetml.sheet.main+xml">
        <DigestMethod Algorithm="http://www.w3.org/2000/09/xmldsig#sha1"/>
        <DigestValue>V9UJS+X6lmOIjvXieHsHOoA358Y=</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uQzDUe31Ond2qTKJYvwpacOhhFo=</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axwr4v8os1F2FK1rrDpDlXArYac=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u1hti8exKWiyJtuxP60z3FrbTgE=</DigestValue>
      </Reference>
      <Reference URI="/xl/worksheets/sheet2.xml?ContentType=application/vnd.openxmlformats-officedocument.spreadsheetml.worksheet+xml">
        <DigestMethod Algorithm="http://www.w3.org/2000/09/xmldsig#sha1"/>
        <DigestValue>SaQIaFoaRohYQeE5ug5oJiugoY4=</DigestValue>
      </Reference>
      <Reference URI="/xl/worksheets/sheet3.xml?ContentType=application/vnd.openxmlformats-officedocument.spreadsheetml.worksheet+xml">
        <DigestMethod Algorithm="http://www.w3.org/2000/09/xmldsig#sha1"/>
        <DigestValue>Axu7pYuEWXyr+Lk57RFfj6pew+U=</DigestValue>
      </Reference>
      <Reference URI="/xl/worksheets/sheet4.xml?ContentType=application/vnd.openxmlformats-officedocument.spreadsheetml.worksheet+xml">
        <DigestMethod Algorithm="http://www.w3.org/2000/09/xmldsig#sha1"/>
        <DigestValue>aCM3Ib0Yi1csHxuOjlFH0JURYgU=</DigestValue>
      </Reference>
      <Reference URI="/xl/worksheets/sheet5.xml?ContentType=application/vnd.openxmlformats-officedocument.spreadsheetml.worksheet+xml">
        <DigestMethod Algorithm="http://www.w3.org/2000/09/xmldsig#sha1"/>
        <DigestValue>jPGluWKPYlJucb77s4wfHLxNzdA=</DigestValue>
      </Reference>
    </Manifest>
    <SignatureProperties>
      <SignatureProperty Id="idSignatureTime" Target="#idPackageSignature">
        <mdssi:SignatureTime>
          <mdssi:Format>YYYY-MM-DDThh:mm:ssTZD</mdssi:Format>
          <mdssi:Value>2013-01-21T09:21:07Z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mac</SignatureComments>
          <WindowsVersion>5.1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CDKT</vt:lpstr>
      <vt:lpstr>LCTTgt</vt:lpstr>
      <vt:lpstr>KQKD</vt:lpstr>
      <vt:lpstr>TM Q4</vt:lpstr>
      <vt:lpstr>TSCD</vt:lpstr>
    </vt:vector>
  </TitlesOfParts>
  <Company>VAAC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KTD-PC</cp:lastModifiedBy>
  <cp:lastPrinted>2013-01-21T01:57:25Z</cp:lastPrinted>
  <dcterms:created xsi:type="dcterms:W3CDTF">2005-12-28T02:28:24Z</dcterms:created>
  <dcterms:modified xsi:type="dcterms:W3CDTF">2013-01-21T09:18:19Z</dcterms:modified>
</cp:coreProperties>
</file>