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475" activeTab="0"/>
  </bookViews>
  <sheets>
    <sheet name="KQKD" sheetId="1" r:id="rId1"/>
    <sheet name="LC Tien Te" sheetId="2" r:id="rId2"/>
    <sheet name="Bang CDKT" sheetId="3" r:id="rId3"/>
  </sheets>
  <definedNames>
    <definedName name="_xlnm.Print_Titles" localSheetId="2">'Bang CDKT'!$7:$8</definedName>
  </definedNames>
  <calcPr fullCalcOnLoad="1"/>
</workbook>
</file>

<file path=xl/sharedStrings.xml><?xml version="1.0" encoding="utf-8"?>
<sst xmlns="http://schemas.openxmlformats.org/spreadsheetml/2006/main" count="351" uniqueCount="301">
  <si>
    <t>CÔNG TY CP ĐẦU TƯ XD BẠCH ĐẰNG TMC</t>
  </si>
  <si>
    <t>Hà nội, ngày 18 tháng 01 năm 2013</t>
  </si>
  <si>
    <t>Mẫu số B 01 - DN</t>
  </si>
  <si>
    <t>Địa chỉ: Số 24/22 Trung Kính - Trung Hoà - Cầu Giấy - Hà Nội</t>
  </si>
  <si>
    <t>BÁO CÁO TÀI CHÍNH</t>
  </si>
  <si>
    <t>Tel: 043.7834070      Fax: 043.7834071</t>
  </si>
  <si>
    <t>BẢNG CÂN ĐỐI KẾ TOÁN</t>
  </si>
  <si>
    <t>Chỉ tiêu</t>
  </si>
  <si>
    <t>Mã chỉ tiêu</t>
  </si>
  <si>
    <t>Thuyết minh</t>
  </si>
  <si>
    <t>Số cuối kỳ</t>
  </si>
  <si>
    <t>Số đầu năm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</si>
  <si>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</si>
  <si>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</si>
  <si>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</si>
  <si>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</si>
  <si>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</si>
  <si>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</si>
  <si>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</si>
  <si>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</si>
  <si>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</si>
  <si>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</si>
  <si>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</si>
  <si>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</si>
  <si>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</si>
  <si>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</si>
  <si>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</si>
  <si>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</si>
  <si>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</si>
  <si>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</si>
  <si>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</si>
  <si>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</si>
  <si>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</si>
  <si>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</si>
  <si>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</si>
  <si>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</si>
  <si>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</si>
  <si>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</si>
  <si>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</si>
  <si>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</si>
  <si>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</si>
  <si>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</si>
  <si>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</si>
  <si>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</si>
  <si>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</si>
  <si>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</si>
  <si>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</si>
  <si>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</si>
  <si>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</si>
  <si>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</si>
  <si>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</si>
  <si>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</si>
  <si>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</si>
  <si>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</si>
  <si>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</si>
  <si>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</si>
  <si>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</si>
  <si>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</si>
  <si>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</si>
  <si>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</si>
  <si>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</si>
  <si>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</si>
  <si>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</si>
  <si>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</si>
  <si>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</si>
  <si>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</si>
  <si>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</si>
  <si>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</si>
  <si>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</si>
  <si>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</si>
  <si>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</si>
  <si>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</si>
  <si>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</si>
  <si>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</si>
  <si>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</si>
  <si>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</si>
  <si>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</si>
  <si>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</si>
  <si>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</si>
  <si>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</si>
  <si>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</si>
  <si>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</si>
  <si>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</si>
  <si>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</si>
  <si>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</si>
  <si>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</si>
  <si>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</si>
  <si>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</si>
  <si>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</si>
  <si>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</si>
  <si>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</si>
  <si>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</si>
  <si>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</si>
  <si>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</si>
  <si>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</si>
  <si>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</si>
  <si>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</si>
  <si>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</si>
  <si>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</si>
  <si>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</si>
  <si>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</si>
  <si>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</si>
  <si>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</si>
  <si>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</si>
  <si>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</si>
  <si>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</si>
  <si>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</si>
  <si>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</si>
  <si>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</si>
  <si>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</si>
  <si>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</si>
  <si>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</si>
  <si>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</si>
  <si>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</si>
  <si>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</si>
  <si>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</si>
  <si>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</si>
  <si>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</si>
  <si>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</si>
  <si>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</si>
  <si>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</si>
  <si>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</si>
  <si>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</si>
  <si>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</si>
  <si>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</si>
  <si>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</si>
  <si>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</si>
  <si>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</si>
  <si>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</si>
  <si>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</si>
  <si>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</si>
  <si>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</si>
  <si>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</si>
  <si>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</si>
  <si>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</si>
  <si>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</si>
  <si>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</si>
  <si>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</si>
  <si>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</si>
  <si>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</si>
  <si>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</si>
  <si>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</si>
  <si>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</si>
  <si>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</si>
  <si>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</si>
  <si>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</si>
  <si>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</si>
  <si>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</si>
  <si>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</si>
  <si>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</si>
  <si>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</si>
  <si>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</si>
  <si>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</si>
  <si>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</si>
  <si>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</si>
  <si>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</si>
  <si>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</si>
  <si>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</si>
  <si>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</si>
  <si>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</si>
  <si>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</si>
  <si>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</si>
  <si>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</si>
  <si>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</si>
  <si>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</si>
  <si>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</si>
  <si>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</si>
  <si>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</si>
  <si>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</si>
  <si>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</si>
  <si>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</si>
  <si>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</si>
  <si>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</si>
  <si>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</si>
  <si>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</si>
  <si>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</si>
  <si>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</si>
  <si>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</si>
  <si>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</si>
  <si>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</si>
  <si>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</si>
  <si>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</si>
  <si>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</si>
  <si>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</si>
  <si>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</si>
  <si>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</si>
  <si>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</si>
  <si>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</si>
  <si>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</si>
  <si>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</si>
  <si>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</si>
  <si>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</si>
  <si>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</si>
  <si>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</si>
  <si>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</si>
  <si>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</si>
  <si>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</si>
  <si>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</si>
  <si>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</si>
  <si>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</si>
  <si>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</si>
  <si>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</si>
  <si>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</si>
  <si>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</si>
  <si>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</si>
  <si>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</si>
  <si>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</si>
  <si>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</si>
  <si>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</si>
  <si>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</si>
  <si>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</si>
  <si>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</si>
  <si>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</si>
  <si>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KẾ TOÁN LẬP                                                        KẾ TOÁN TRƯỞNG                                                   TỔNG GIÁM ĐỐC</t>
  </si>
  <si>
    <t>Dương Thị Thuỷ                                                   Nguyễn Văn Hợp                                                     Nguyễn Văn Thường</t>
  </si>
  <si>
    <t>Quý 4 năm 2012</t>
  </si>
  <si>
    <t>BÁO CÁO KẾT QUẢ KINH DOANH</t>
  </si>
  <si>
    <t>Quý này năm nay</t>
  </si>
  <si>
    <t>Quý này năm trước</t>
  </si>
  <si>
    <t>Số luỹ kế từ đầu năm đến cuối quý này ( Năm nay)</t>
  </si>
  <si>
    <t>Số luỹ kế từ đầu năm đến cuối quý này ( 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</si>
  <si>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</si>
  <si>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</si>
  <si>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</si>
  <si>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</si>
  <si>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</si>
  <si>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</si>
  <si>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</si>
  <si>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</si>
  <si>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</si>
  <si>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</si>
  <si>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</si>
  <si>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</si>
  <si>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</si>
  <si>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</si>
  <si>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</si>
  <si>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</si>
  <si>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</si>
  <si>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</si>
  <si>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</si>
  <si>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</si>
  <si>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</si>
  <si>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</si>
  <si>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</si>
  <si>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</si>
  <si>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</si>
  <si>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</si>
  <si>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</si>
  <si>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</si>
  <si>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thuế(50=30+40+45)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</si>
  <si>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</si>
  <si>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</si>
  <si>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</si>
  <si>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</si>
  <si>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</si>
  <si>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</si>
  <si>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</si>
  <si>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19. Lãi cơ bản trên cổ phiếu(*)</t>
  </si>
  <si>
    <t>70</t>
  </si>
  <si>
    <t xml:space="preserve"> BÁO CÁO LƯU CHUYỂN TIỀN TỆ 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</si>
  <si>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</si>
  <si>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</si>
  <si>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</si>
  <si>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</si>
  <si>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</si>
  <si>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</si>
  <si>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</si>
  <si>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</si>
  <si>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</si>
  <si>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</si>
  <si>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</si>
  <si>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</si>
  <si>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</si>
  <si>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</si>
  <si>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</si>
  <si>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</si>
  <si>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</si>
  <si>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</si>
  <si>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</si>
  <si>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</si>
  <si>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</si>
  <si>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</si>
  <si>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</si>
  <si>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</si>
  <si>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</si>
  <si>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</si>
  <si>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</si>
  <si>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</si>
  <si>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</si>
  <si>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</si>
  <si>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</si>
  <si>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</si>
  <si>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</si>
  <si>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</si>
  <si>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</si>
  <si>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</si>
  <si>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</si>
  <si>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</si>
  <si>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61</t>
  </si>
  <si>
    <t>Tiền và tương đương tiền cuối kỳ (70 = 50+60+61)</t>
  </si>
  <si>
    <t>Dương Thị Thuỷ                                                    Nguyễn Văn Hợp                                                        Nguyễn Văn Thường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</si>
</sst>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1010000]d/m/yyyy;@"/>
    <numFmt numFmtId="166" formatCode="_(* #,##0.00_);_(* \(#,##0.00\);_(* &quot;-&quot;_);_(@_)"/>
    <numFmt numFmtId="167" formatCode="#,##0.0_);\(#,##0.0\)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b/>
      <sz val="15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37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7" fontId="4" fillId="0" borderId="5" xfId="0" applyNumberFormat="1" applyFont="1" applyBorder="1" applyAlignment="1">
      <alignment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37" fontId="2" fillId="0" borderId="20" xfId="0" applyNumberFormat="1" applyFont="1" applyBorder="1" applyAlignment="1">
      <alignment horizontal="right"/>
    </xf>
    <xf numFmtId="37" fontId="2" fillId="0" borderId="21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 wrapText="1"/>
    </xf>
    <xf numFmtId="37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39" fontId="4" fillId="0" borderId="23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67" fontId="4" fillId="0" borderId="24" xfId="0" applyNumberFormat="1" applyFont="1" applyBorder="1" applyAlignment="1">
      <alignment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2" fillId="2" borderId="29" xfId="0" applyNumberFormat="1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7" fillId="2" borderId="29" xfId="0" applyNumberFormat="1" applyFont="1" applyFill="1" applyBorder="1" applyAlignment="1">
      <alignment/>
    </xf>
    <xf numFmtId="37" fontId="7" fillId="2" borderId="5" xfId="0" applyNumberFormat="1" applyFont="1" applyFill="1" applyBorder="1" applyAlignment="1">
      <alignment/>
    </xf>
    <xf numFmtId="37" fontId="7" fillId="2" borderId="29" xfId="0" applyNumberFormat="1" applyFont="1" applyFill="1" applyBorder="1" applyAlignment="1">
      <alignment/>
    </xf>
    <xf numFmtId="37" fontId="2" fillId="2" borderId="5" xfId="0" applyNumberFormat="1" applyFont="1" applyFill="1" applyBorder="1" applyAlignment="1">
      <alignment/>
    </xf>
    <xf numFmtId="37" fontId="2" fillId="2" borderId="29" xfId="0" applyNumberFormat="1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31" xfId="0" applyFont="1" applyFill="1" applyBorder="1" applyAlignment="1">
      <alignment horizontal="center"/>
    </xf>
    <xf numFmtId="0" fontId="2" fillId="2" borderId="31" xfId="0" applyFont="1" applyFill="1" applyBorder="1" applyAlignment="1">
      <alignment/>
    </xf>
    <xf numFmtId="37" fontId="2" fillId="2" borderId="31" xfId="0" applyNumberFormat="1" applyFont="1" applyFill="1" applyBorder="1" applyAlignment="1">
      <alignment/>
    </xf>
    <xf numFmtId="37" fontId="2" fillId="2" borderId="3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167" fontId="4" fillId="0" borderId="23" xfId="0" applyNumberFormat="1" applyFont="1" applyBorder="1" applyAlignment="1">
      <alignment/>
    </xf>
    <xf numFmtId="0" fontId="4" fillId="2" borderId="3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shrinkToFit="1"/>
    </xf>
    <xf numFmtId="0" fontId="2" fillId="2" borderId="0" xfId="0" applyFont="1" applyFill="1" applyAlignment="1">
      <alignment/>
    </xf>
    <xf numFmtId="0" fontId="6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37.8515625" style="0" customWidth="1"/>
    <col min="2" max="2" width="5.57421875" style="0" customWidth="1"/>
    <col min="3" max="3" width="6.421875" style="0" customWidth="1"/>
    <col min="4" max="4" width="13.8515625" style="0" customWidth="1"/>
    <col min="5" max="5" width="13.421875" style="0" customWidth="1"/>
    <col min="6" max="6" width="14.57421875" style="0" customWidth="1"/>
    <col min="7" max="7" width="14.140625" style="0" customWidth="1"/>
    <col min="9" max="9" width="27.28125" style="0" customWidth="1"/>
    <col min="10" max="10" width="14.00390625" style="0" bestFit="1" customWidth="1"/>
  </cols>
  <sheetData>
    <row r="1" spans="1:7" ht="20.25" customHeight="1">
      <c r="A1" s="97" t="s">
        <v>0</v>
      </c>
      <c r="B1" s="98"/>
      <c r="C1" s="99" t="s">
        <v>2</v>
      </c>
      <c r="D1" s="99"/>
      <c r="E1" s="99"/>
      <c r="F1" s="99"/>
      <c r="G1" s="99"/>
    </row>
    <row r="2" spans="1:7" ht="27" customHeight="1">
      <c r="A2" s="100" t="s">
        <v>3</v>
      </c>
      <c r="B2" s="100"/>
      <c r="C2" s="101" t="s">
        <v>4</v>
      </c>
      <c r="D2" s="101"/>
      <c r="E2" s="101"/>
      <c r="F2" s="101"/>
      <c r="G2" s="101"/>
    </row>
    <row r="3" spans="1:7" ht="15.75" customHeight="1">
      <c r="A3" s="98" t="s">
        <v>5</v>
      </c>
      <c r="B3" s="98"/>
      <c r="C3" s="103" t="s">
        <v>215</v>
      </c>
      <c r="D3" s="103"/>
      <c r="E3" s="103"/>
      <c r="F3" s="103"/>
      <c r="G3" s="103"/>
    </row>
    <row r="4" spans="1:7" ht="12.75">
      <c r="A4" s="5"/>
      <c r="B4" s="5"/>
      <c r="C4" s="104"/>
      <c r="D4" s="104"/>
      <c r="E4" s="104"/>
      <c r="F4" s="104"/>
      <c r="G4" s="5"/>
    </row>
    <row r="5" spans="1:7" ht="19.5">
      <c r="A5" s="105" t="s">
        <v>216</v>
      </c>
      <c r="B5" s="105"/>
      <c r="C5" s="105"/>
      <c r="D5" s="105"/>
      <c r="E5" s="105"/>
      <c r="F5" s="105"/>
      <c r="G5" s="105"/>
    </row>
    <row r="6" spans="1:7" ht="13.5" thickBot="1">
      <c r="A6" s="5"/>
      <c r="B6" s="5"/>
      <c r="C6" s="5"/>
      <c r="D6" s="5"/>
      <c r="E6" s="5"/>
      <c r="F6" s="5"/>
      <c r="G6" s="5"/>
    </row>
    <row r="7" spans="1:7" ht="48.75" thickTop="1">
      <c r="A7" s="39" t="s">
        <v>7</v>
      </c>
      <c r="B7" s="40" t="s">
        <v>8</v>
      </c>
      <c r="C7" s="40" t="s">
        <v>9</v>
      </c>
      <c r="D7" s="40" t="s">
        <v>217</v>
      </c>
      <c r="E7" s="40" t="s">
        <v>218</v>
      </c>
      <c r="F7" s="40" t="s">
        <v>219</v>
      </c>
      <c r="G7" s="41" t="s">
        <v>220</v>
      </c>
    </row>
    <row r="8" spans="1:7" ht="21.75" customHeight="1">
      <c r="A8" s="42" t="s">
        <v>221</v>
      </c>
      <c r="B8" s="43" t="s">
        <v>202</v>
      </c>
      <c r="C8" s="44"/>
      <c r="D8" s="45">
        <v>16190878747</v>
      </c>
      <c r="E8" s="45">
        <v>16083646228</v>
      </c>
      <c r="F8" s="45">
        <v>57675127245</v>
      </c>
      <c r="G8" s="46">
        <v>76469143257</v>
      </c>
    </row>
    <row r="9" spans="1:7" ht="21.75" customHeight="1">
      <c r="A9" s="47" t="s">
        <v>222</v>
      </c>
      <c r="B9" s="48" t="s">
        <v>204</v>
      </c>
      <c r="C9" s="49"/>
      <c r="D9" s="50"/>
      <c r="E9" s="50"/>
      <c r="F9" s="50"/>
      <c r="G9" s="51"/>
    </row>
    <row r="10" spans="1:7" ht="33.75" customHeight="1">
      <c r="A10" s="52" t="s">
        <v>223</v>
      </c>
      <c r="B10" s="53" t="s">
        <v>224</v>
      </c>
      <c r="C10" s="54"/>
      <c r="D10" s="55">
        <f>D8-D9</f>
        <v>16190878747</v>
      </c>
      <c r="E10" s="55">
        <f>E8-E9</f>
        <v>16083646228</v>
      </c>
      <c r="F10" s="55">
        <f>F8-F9</f>
        <v>57675127245</v>
      </c>
      <c r="G10" s="56">
        <f>G8-G9</f>
        <v>76469143257</v>
      </c>
    </row>
    <row r="11" spans="1:9" ht="21.75" customHeight="1">
      <c r="A11" s="47" t="s">
        <v>225</v>
      </c>
      <c r="B11" s="48" t="s">
        <v>226</v>
      </c>
      <c r="C11" s="49"/>
      <c r="D11" s="50">
        <v>19590956666</v>
      </c>
      <c r="E11" s="50">
        <v>8808747983</v>
      </c>
      <c r="F11" s="50">
        <f>54709023877</f>
        <v>54709023877</v>
      </c>
      <c r="G11" s="51">
        <v>63094309434</v>
      </c>
      <c r="I11" s="94"/>
    </row>
    <row r="12" spans="1:7" ht="25.5" customHeight="1">
      <c r="A12" s="52" t="s">
        <v>227</v>
      </c>
      <c r="B12" s="53" t="s">
        <v>228</v>
      </c>
      <c r="C12" s="54"/>
      <c r="D12" s="57">
        <f>D10-D11</f>
        <v>-3400077919</v>
      </c>
      <c r="E12" s="55">
        <f>E10-E11</f>
        <v>7274898245</v>
      </c>
      <c r="F12" s="55">
        <f>F10-F11</f>
        <v>2966103368</v>
      </c>
      <c r="G12" s="56">
        <f>G10-G11</f>
        <v>13374833823</v>
      </c>
    </row>
    <row r="13" spans="1:7" ht="21.75" customHeight="1">
      <c r="A13" s="47" t="s">
        <v>229</v>
      </c>
      <c r="B13" s="48" t="s">
        <v>230</v>
      </c>
      <c r="C13" s="49"/>
      <c r="D13" s="50">
        <v>5986121</v>
      </c>
      <c r="E13" s="50">
        <v>850356536</v>
      </c>
      <c r="F13" s="50">
        <v>368838247</v>
      </c>
      <c r="G13" s="51">
        <v>3206310191</v>
      </c>
    </row>
    <row r="14" spans="1:7" ht="21.75" customHeight="1">
      <c r="A14" s="47" t="s">
        <v>231</v>
      </c>
      <c r="B14" s="48" t="s">
        <v>232</v>
      </c>
      <c r="C14" s="49"/>
      <c r="D14" s="58">
        <f>D15</f>
        <v>2457515829</v>
      </c>
      <c r="E14" s="50">
        <v>2573336079</v>
      </c>
      <c r="F14" s="50">
        <f>F15</f>
        <v>5427703202</v>
      </c>
      <c r="G14" s="51">
        <f>G15</f>
        <v>3684202118</v>
      </c>
    </row>
    <row r="15" spans="1:7" ht="21.75" customHeight="1">
      <c r="A15" s="47" t="s">
        <v>233</v>
      </c>
      <c r="B15" s="48" t="s">
        <v>234</v>
      </c>
      <c r="C15" s="49"/>
      <c r="D15" s="58">
        <v>2457515829</v>
      </c>
      <c r="E15" s="50">
        <f>E14</f>
        <v>2573336079</v>
      </c>
      <c r="F15" s="50">
        <f>5427703202</f>
        <v>5427703202</v>
      </c>
      <c r="G15" s="51">
        <v>3684202118</v>
      </c>
    </row>
    <row r="16" spans="1:7" ht="21.75" customHeight="1">
      <c r="A16" s="47" t="s">
        <v>235</v>
      </c>
      <c r="B16" s="48" t="s">
        <v>236</v>
      </c>
      <c r="C16" s="49"/>
      <c r="D16" s="50"/>
      <c r="E16" s="50"/>
      <c r="F16" s="50"/>
      <c r="G16" s="51"/>
    </row>
    <row r="17" spans="1:7" ht="21.75" customHeight="1">
      <c r="A17" s="47" t="s">
        <v>237</v>
      </c>
      <c r="B17" s="48" t="s">
        <v>238</v>
      </c>
      <c r="C17" s="49"/>
      <c r="D17" s="58">
        <v>3092447021</v>
      </c>
      <c r="E17" s="50">
        <v>3728904107</v>
      </c>
      <c r="F17" s="50">
        <f>6842983859</f>
        <v>6842983859</v>
      </c>
      <c r="G17" s="51">
        <v>6884521418</v>
      </c>
    </row>
    <row r="18" spans="1:7" ht="26.25" customHeight="1">
      <c r="A18" s="52" t="s">
        <v>239</v>
      </c>
      <c r="B18" s="53" t="s">
        <v>240</v>
      </c>
      <c r="C18" s="54"/>
      <c r="D18" s="57">
        <f>D12+D13-D14-D17</f>
        <v>-8944054648</v>
      </c>
      <c r="E18" s="59">
        <f>E12+E13-E14-E17</f>
        <v>1823014595</v>
      </c>
      <c r="F18" s="57">
        <f>F12+F13-F14-F17</f>
        <v>-8935745446</v>
      </c>
      <c r="G18" s="60">
        <f>G12+G13-G14-G16-G17</f>
        <v>6012420478</v>
      </c>
    </row>
    <row r="19" spans="1:7" ht="21.75" customHeight="1">
      <c r="A19" s="47" t="s">
        <v>241</v>
      </c>
      <c r="B19" s="48" t="s">
        <v>242</v>
      </c>
      <c r="C19" s="49"/>
      <c r="D19" s="50">
        <v>54231264</v>
      </c>
      <c r="E19" s="61">
        <v>241918182</v>
      </c>
      <c r="F19" s="50">
        <v>80401489</v>
      </c>
      <c r="G19" s="51">
        <v>465244208</v>
      </c>
    </row>
    <row r="20" spans="1:7" ht="21.75" customHeight="1">
      <c r="A20" s="47" t="s">
        <v>243</v>
      </c>
      <c r="B20" s="48" t="s">
        <v>244</v>
      </c>
      <c r="C20" s="49"/>
      <c r="D20" s="50"/>
      <c r="E20" s="61">
        <v>99536923</v>
      </c>
      <c r="F20" s="50">
        <v>2031283</v>
      </c>
      <c r="G20" s="51">
        <v>1024853898</v>
      </c>
    </row>
    <row r="21" spans="1:7" ht="21.75" customHeight="1">
      <c r="A21" s="62" t="s">
        <v>245</v>
      </c>
      <c r="B21" s="53" t="s">
        <v>246</v>
      </c>
      <c r="C21" s="54"/>
      <c r="D21" s="57">
        <f>D19-D20</f>
        <v>54231264</v>
      </c>
      <c r="E21" s="57">
        <f>E19-E20</f>
        <v>142381259</v>
      </c>
      <c r="F21" s="57">
        <f>F19-F20</f>
        <v>78370206</v>
      </c>
      <c r="G21" s="60">
        <f>G19-G20</f>
        <v>-559609690</v>
      </c>
    </row>
    <row r="22" spans="1:7" ht="25.5" customHeight="1">
      <c r="A22" s="63" t="s">
        <v>247</v>
      </c>
      <c r="B22" s="48" t="s">
        <v>248</v>
      </c>
      <c r="C22" s="49"/>
      <c r="D22" s="50"/>
      <c r="E22" s="61"/>
      <c r="F22" s="50"/>
      <c r="G22" s="51"/>
    </row>
    <row r="23" spans="1:10" ht="27.75" customHeight="1">
      <c r="A23" s="52" t="s">
        <v>249</v>
      </c>
      <c r="B23" s="53" t="s">
        <v>250</v>
      </c>
      <c r="C23" s="54"/>
      <c r="D23" s="57">
        <f>D18+D21</f>
        <v>-8889823384</v>
      </c>
      <c r="E23" s="59">
        <f>E18+E21</f>
        <v>1965395854</v>
      </c>
      <c r="F23" s="57">
        <f>F18+F21</f>
        <v>-8857375240</v>
      </c>
      <c r="G23" s="60">
        <f>G18+G21</f>
        <v>5452810788</v>
      </c>
      <c r="J23" s="95"/>
    </row>
    <row r="24" spans="1:10" ht="21.75" customHeight="1">
      <c r="A24" s="47" t="s">
        <v>251</v>
      </c>
      <c r="B24" s="48" t="s">
        <v>252</v>
      </c>
      <c r="C24" s="49"/>
      <c r="D24" s="58">
        <v>-17054178</v>
      </c>
      <c r="E24" s="50">
        <v>688243772</v>
      </c>
      <c r="F24" s="50">
        <v>0</v>
      </c>
      <c r="G24" s="64">
        <v>1560097506</v>
      </c>
      <c r="J24" s="95"/>
    </row>
    <row r="25" spans="1:10" ht="21.75" customHeight="1">
      <c r="A25" s="47" t="s">
        <v>253</v>
      </c>
      <c r="B25" s="48" t="s">
        <v>254</v>
      </c>
      <c r="C25" s="49"/>
      <c r="D25" s="58">
        <v>-1706797154</v>
      </c>
      <c r="E25" s="50"/>
      <c r="F25" s="58">
        <v>-1706797154</v>
      </c>
      <c r="G25" s="64"/>
      <c r="J25" s="95"/>
    </row>
    <row r="26" spans="1:7" ht="30.75" customHeight="1">
      <c r="A26" s="52" t="s">
        <v>255</v>
      </c>
      <c r="B26" s="53" t="s">
        <v>256</v>
      </c>
      <c r="C26" s="54"/>
      <c r="D26" s="57">
        <f>D23-D24-D25</f>
        <v>-7165972052</v>
      </c>
      <c r="E26" s="59">
        <f>E23-E24</f>
        <v>1277152082</v>
      </c>
      <c r="F26" s="57">
        <f>F23-F24-F25</f>
        <v>-7150578086</v>
      </c>
      <c r="G26" s="60">
        <f>G23-G24-G25</f>
        <v>3892713282</v>
      </c>
    </row>
    <row r="27" spans="1:7" ht="21.75" customHeight="1" thickBot="1">
      <c r="A27" s="65" t="s">
        <v>257</v>
      </c>
      <c r="B27" s="66" t="s">
        <v>258</v>
      </c>
      <c r="C27" s="67"/>
      <c r="D27" s="96">
        <f>D26/4222222</f>
        <v>-1697.2039963791576</v>
      </c>
      <c r="E27" s="68">
        <f>E26/2600000</f>
        <v>491.2123392307692</v>
      </c>
      <c r="F27" s="68">
        <f>F26/4222222</f>
        <v>-1693.5580568714768</v>
      </c>
      <c r="G27" s="71">
        <f>G26/2600000</f>
        <v>1497.1974161538462</v>
      </c>
    </row>
    <row r="28" spans="1:7" ht="21.75" customHeight="1" thickTop="1">
      <c r="A28" s="36"/>
      <c r="B28" s="69"/>
      <c r="C28" s="36"/>
      <c r="D28" s="36"/>
      <c r="E28" s="36"/>
      <c r="F28" s="70"/>
      <c r="G28" s="70"/>
    </row>
    <row r="29" spans="1:7" ht="21.75" customHeight="1">
      <c r="A29" s="36"/>
      <c r="B29" s="69"/>
      <c r="C29" s="36"/>
      <c r="D29" s="36"/>
      <c r="E29" s="102" t="s">
        <v>1</v>
      </c>
      <c r="F29" s="102"/>
      <c r="G29" s="102"/>
    </row>
    <row r="30" spans="1:7" ht="21.75" customHeight="1">
      <c r="A30" s="1" t="s">
        <v>213</v>
      </c>
      <c r="B30" s="1"/>
      <c r="C30" s="1"/>
      <c r="D30" s="1"/>
      <c r="E30" s="1"/>
      <c r="F30" s="70"/>
      <c r="G30" s="70"/>
    </row>
    <row r="31" spans="1:7" ht="21.75" customHeight="1">
      <c r="A31" s="2"/>
      <c r="B31" s="3"/>
      <c r="C31" s="2"/>
      <c r="D31" s="2"/>
      <c r="E31" s="4"/>
      <c r="F31" s="70"/>
      <c r="G31" s="70"/>
    </row>
    <row r="32" spans="1:7" ht="21.75" customHeight="1">
      <c r="A32" s="2"/>
      <c r="B32" s="3"/>
      <c r="C32" s="2"/>
      <c r="D32" s="2"/>
      <c r="E32" s="4"/>
      <c r="F32" s="70"/>
      <c r="G32" s="70"/>
    </row>
    <row r="33" spans="1:7" ht="21.75" customHeight="1">
      <c r="A33" s="2"/>
      <c r="B33" s="3"/>
      <c r="C33" s="2"/>
      <c r="D33" s="2"/>
      <c r="E33" s="4"/>
      <c r="F33" s="70"/>
      <c r="G33" s="70"/>
    </row>
    <row r="34" spans="1:7" ht="21.75" customHeight="1">
      <c r="A34" s="2"/>
      <c r="B34" s="3"/>
      <c r="C34" s="2"/>
      <c r="D34" s="2"/>
      <c r="E34" s="4"/>
      <c r="F34" s="70"/>
      <c r="G34" s="70"/>
    </row>
    <row r="35" spans="1:5" ht="21.75" customHeight="1">
      <c r="A35" s="2" t="s">
        <v>300</v>
      </c>
      <c r="B35" s="3"/>
      <c r="C35" s="2"/>
      <c r="D35" s="2"/>
      <c r="E35" s="4"/>
    </row>
    <row r="36" spans="1:5" ht="21.75" customHeight="1">
      <c r="A36" s="2"/>
      <c r="B36" s="3"/>
      <c r="C36" s="2"/>
      <c r="D36" s="2"/>
      <c r="E36" s="4"/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</sheetData>
  <mergeCells count="9">
    <mergeCell ref="E29:G29"/>
    <mergeCell ref="A3:B3"/>
    <mergeCell ref="C3:G3"/>
    <mergeCell ref="C4:F4"/>
    <mergeCell ref="A5:G5"/>
    <mergeCell ref="A1:B1"/>
    <mergeCell ref="C1:G1"/>
    <mergeCell ref="A2:B2"/>
    <mergeCell ref="C2:G2"/>
  </mergeCells>
  <printOptions/>
  <pageMargins left="0.75" right="0.2" top="0.31" bottom="1" header="0.28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0">
      <selection activeCell="D39" sqref="D39:E39"/>
    </sheetView>
  </sheetViews>
  <sheetFormatPr defaultColWidth="9.140625" defaultRowHeight="12.75"/>
  <cols>
    <col min="1" max="1" width="45.421875" style="0" customWidth="1"/>
    <col min="2" max="2" width="6.421875" style="0" customWidth="1"/>
    <col min="4" max="4" width="16.00390625" style="0" customWidth="1"/>
    <col min="5" max="5" width="15.57421875" style="0" customWidth="1"/>
  </cols>
  <sheetData>
    <row r="1" spans="1:5" ht="12.75">
      <c r="A1" s="106" t="s">
        <v>0</v>
      </c>
      <c r="B1" s="107"/>
      <c r="C1" s="108" t="s">
        <v>2</v>
      </c>
      <c r="D1" s="108"/>
      <c r="E1" s="108"/>
    </row>
    <row r="2" spans="1:5" ht="18">
      <c r="A2" s="107" t="s">
        <v>3</v>
      </c>
      <c r="B2" s="107"/>
      <c r="C2" s="109" t="s">
        <v>4</v>
      </c>
      <c r="D2" s="109"/>
      <c r="E2" s="109"/>
    </row>
    <row r="3" spans="1:5" ht="12.75">
      <c r="A3" s="107" t="s">
        <v>5</v>
      </c>
      <c r="B3" s="107"/>
      <c r="C3" s="110" t="s">
        <v>215</v>
      </c>
      <c r="D3" s="110"/>
      <c r="E3" s="110"/>
    </row>
    <row r="4" spans="1:5" ht="12.75">
      <c r="A4" s="2"/>
      <c r="B4" s="2"/>
      <c r="C4" s="111"/>
      <c r="D4" s="111"/>
      <c r="E4" s="2"/>
    </row>
    <row r="5" spans="1:5" ht="19.5">
      <c r="A5" s="112" t="s">
        <v>259</v>
      </c>
      <c r="B5" s="112"/>
      <c r="C5" s="112"/>
      <c r="D5" s="112"/>
      <c r="E5" s="112"/>
    </row>
    <row r="6" spans="1:5" ht="13.5" thickBot="1">
      <c r="A6" s="2"/>
      <c r="B6" s="2"/>
      <c r="C6" s="2"/>
      <c r="D6" s="2"/>
      <c r="E6" s="2"/>
    </row>
    <row r="7" spans="1:5" ht="43.5" customHeight="1" thickTop="1">
      <c r="A7" s="72" t="s">
        <v>7</v>
      </c>
      <c r="B7" s="73" t="s">
        <v>8</v>
      </c>
      <c r="C7" s="73" t="s">
        <v>9</v>
      </c>
      <c r="D7" s="73" t="s">
        <v>260</v>
      </c>
      <c r="E7" s="74" t="s">
        <v>261</v>
      </c>
    </row>
    <row r="8" spans="1:5" ht="18" customHeight="1">
      <c r="A8" s="75" t="s">
        <v>262</v>
      </c>
      <c r="B8" s="76"/>
      <c r="C8" s="77"/>
      <c r="D8" s="78">
        <v>0</v>
      </c>
      <c r="E8" s="79">
        <v>0</v>
      </c>
    </row>
    <row r="9" spans="1:5" ht="18" customHeight="1">
      <c r="A9" s="80" t="s">
        <v>263</v>
      </c>
      <c r="B9" s="81" t="s">
        <v>202</v>
      </c>
      <c r="C9" s="82"/>
      <c r="D9" s="83">
        <f>221150224716-80401489</f>
        <v>221069823227</v>
      </c>
      <c r="E9" s="84">
        <v>143753009893</v>
      </c>
    </row>
    <row r="10" spans="1:5" ht="18" customHeight="1">
      <c r="A10" s="80" t="s">
        <v>264</v>
      </c>
      <c r="B10" s="81" t="s">
        <v>204</v>
      </c>
      <c r="C10" s="82"/>
      <c r="D10" s="85">
        <v>-16034875260</v>
      </c>
      <c r="E10" s="86">
        <v>-11119220818</v>
      </c>
    </row>
    <row r="11" spans="1:5" ht="18" customHeight="1">
      <c r="A11" s="80" t="s">
        <v>265</v>
      </c>
      <c r="B11" s="81" t="s">
        <v>206</v>
      </c>
      <c r="C11" s="82"/>
      <c r="D11" s="85">
        <v>-3495703659</v>
      </c>
      <c r="E11" s="86">
        <v>-900650380</v>
      </c>
    </row>
    <row r="12" spans="1:5" ht="18" customHeight="1">
      <c r="A12" s="80" t="s">
        <v>266</v>
      </c>
      <c r="B12" s="81" t="s">
        <v>208</v>
      </c>
      <c r="C12" s="82"/>
      <c r="D12" s="85">
        <v>-4212234081</v>
      </c>
      <c r="E12" s="86">
        <v>-347599304</v>
      </c>
    </row>
    <row r="13" spans="1:5" ht="18" customHeight="1">
      <c r="A13" s="80" t="s">
        <v>267</v>
      </c>
      <c r="B13" s="81" t="s">
        <v>210</v>
      </c>
      <c r="C13" s="82"/>
      <c r="D13" s="85"/>
      <c r="E13" s="86">
        <v>-976682143</v>
      </c>
    </row>
    <row r="14" spans="1:5" ht="18" customHeight="1">
      <c r="A14" s="80" t="s">
        <v>268</v>
      </c>
      <c r="B14" s="81" t="s">
        <v>212</v>
      </c>
      <c r="C14" s="82"/>
      <c r="D14" s="85">
        <v>80401489</v>
      </c>
      <c r="E14" s="86">
        <v>465244208</v>
      </c>
    </row>
    <row r="15" spans="1:5" ht="18" customHeight="1">
      <c r="A15" s="80" t="s">
        <v>269</v>
      </c>
      <c r="B15" s="81" t="s">
        <v>270</v>
      </c>
      <c r="C15" s="82"/>
      <c r="D15" s="85">
        <v>-192083787338</v>
      </c>
      <c r="E15" s="86">
        <v>-154178386962</v>
      </c>
    </row>
    <row r="16" spans="1:5" ht="18" customHeight="1">
      <c r="A16" s="75" t="s">
        <v>271</v>
      </c>
      <c r="B16" s="76" t="s">
        <v>228</v>
      </c>
      <c r="C16" s="77"/>
      <c r="D16" s="87">
        <f>SUM(D9:D15)</f>
        <v>5323624378</v>
      </c>
      <c r="E16" s="88">
        <f>SUM(E9:E15)</f>
        <v>-23304285506</v>
      </c>
    </row>
    <row r="17" spans="1:5" ht="18" customHeight="1">
      <c r="A17" s="75" t="s">
        <v>272</v>
      </c>
      <c r="B17" s="76"/>
      <c r="C17" s="77"/>
      <c r="D17" s="87">
        <v>0</v>
      </c>
      <c r="E17" s="88">
        <v>0</v>
      </c>
    </row>
    <row r="18" spans="1:5" ht="18" customHeight="1">
      <c r="A18" s="80" t="s">
        <v>273</v>
      </c>
      <c r="B18" s="81" t="s">
        <v>230</v>
      </c>
      <c r="C18" s="82"/>
      <c r="D18" s="85"/>
      <c r="E18" s="86"/>
    </row>
    <row r="19" spans="1:5" ht="18" customHeight="1">
      <c r="A19" s="80" t="s">
        <v>274</v>
      </c>
      <c r="B19" s="81" t="s">
        <v>232</v>
      </c>
      <c r="C19" s="82"/>
      <c r="D19" s="85"/>
      <c r="E19" s="86"/>
    </row>
    <row r="20" spans="1:5" ht="18" customHeight="1">
      <c r="A20" s="80" t="s">
        <v>275</v>
      </c>
      <c r="B20" s="81" t="s">
        <v>234</v>
      </c>
      <c r="C20" s="82"/>
      <c r="D20" s="85"/>
      <c r="E20" s="86"/>
    </row>
    <row r="21" spans="1:5" ht="18" customHeight="1">
      <c r="A21" s="80" t="s">
        <v>276</v>
      </c>
      <c r="B21" s="81" t="s">
        <v>236</v>
      </c>
      <c r="C21" s="82"/>
      <c r="D21" s="85"/>
      <c r="E21" s="86"/>
    </row>
    <row r="22" spans="1:5" ht="18" customHeight="1">
      <c r="A22" s="80" t="s">
        <v>277</v>
      </c>
      <c r="B22" s="81" t="s">
        <v>238</v>
      </c>
      <c r="C22" s="82"/>
      <c r="D22" s="85"/>
      <c r="E22" s="86"/>
    </row>
    <row r="23" spans="1:5" ht="18" customHeight="1">
      <c r="A23" s="80" t="s">
        <v>278</v>
      </c>
      <c r="B23" s="81" t="s">
        <v>279</v>
      </c>
      <c r="C23" s="82"/>
      <c r="D23" s="85"/>
      <c r="E23" s="86"/>
    </row>
    <row r="24" spans="1:5" ht="18" customHeight="1">
      <c r="A24" s="80" t="s">
        <v>280</v>
      </c>
      <c r="B24" s="81" t="s">
        <v>281</v>
      </c>
      <c r="C24" s="82"/>
      <c r="D24" s="85">
        <v>437548557</v>
      </c>
      <c r="E24" s="86">
        <v>850356536</v>
      </c>
    </row>
    <row r="25" spans="1:5" ht="18" customHeight="1">
      <c r="A25" s="75" t="s">
        <v>282</v>
      </c>
      <c r="B25" s="76" t="s">
        <v>240</v>
      </c>
      <c r="C25" s="77"/>
      <c r="D25" s="87">
        <f>SUM(D18:D24)</f>
        <v>437548557</v>
      </c>
      <c r="E25" s="88">
        <f>SUM(E18:E24)</f>
        <v>850356536</v>
      </c>
    </row>
    <row r="26" spans="1:5" ht="18" customHeight="1">
      <c r="A26" s="75" t="s">
        <v>283</v>
      </c>
      <c r="B26" s="76"/>
      <c r="C26" s="77"/>
      <c r="D26" s="87">
        <v>0</v>
      </c>
      <c r="E26" s="88">
        <v>0</v>
      </c>
    </row>
    <row r="27" spans="1:5" ht="18" customHeight="1">
      <c r="A27" s="80" t="s">
        <v>284</v>
      </c>
      <c r="B27" s="81" t="s">
        <v>242</v>
      </c>
      <c r="C27" s="82"/>
      <c r="D27" s="85"/>
      <c r="E27" s="86"/>
    </row>
    <row r="28" spans="1:5" ht="18" customHeight="1">
      <c r="A28" s="80" t="s">
        <v>285</v>
      </c>
      <c r="B28" s="81" t="s">
        <v>244</v>
      </c>
      <c r="C28" s="82"/>
      <c r="D28" s="85"/>
      <c r="E28" s="86"/>
    </row>
    <row r="29" spans="1:5" ht="18" customHeight="1">
      <c r="A29" s="80" t="s">
        <v>286</v>
      </c>
      <c r="B29" s="81" t="s">
        <v>287</v>
      </c>
      <c r="C29" s="82"/>
      <c r="D29" s="85">
        <v>12965300000</v>
      </c>
      <c r="E29" s="86">
        <v>3083000000</v>
      </c>
    </row>
    <row r="30" spans="1:5" ht="18" customHeight="1">
      <c r="A30" s="80" t="s">
        <v>288</v>
      </c>
      <c r="B30" s="81" t="s">
        <v>289</v>
      </c>
      <c r="C30" s="82"/>
      <c r="D30" s="85">
        <v>-35968710695</v>
      </c>
      <c r="E30" s="86">
        <v>-4050696818</v>
      </c>
    </row>
    <row r="31" spans="1:5" ht="18" customHeight="1">
      <c r="A31" s="80" t="s">
        <v>290</v>
      </c>
      <c r="B31" s="81" t="s">
        <v>291</v>
      </c>
      <c r="C31" s="82"/>
      <c r="D31" s="85"/>
      <c r="E31" s="86"/>
    </row>
    <row r="32" spans="1:5" ht="18" customHeight="1">
      <c r="A32" s="80" t="s">
        <v>292</v>
      </c>
      <c r="B32" s="81" t="s">
        <v>293</v>
      </c>
      <c r="C32" s="82"/>
      <c r="D32" s="85"/>
      <c r="E32" s="86">
        <v>-2226409000</v>
      </c>
    </row>
    <row r="33" spans="1:5" ht="18" customHeight="1">
      <c r="A33" s="75" t="s">
        <v>294</v>
      </c>
      <c r="B33" s="76" t="s">
        <v>246</v>
      </c>
      <c r="C33" s="77"/>
      <c r="D33" s="87">
        <f>SUM(D27:D32)</f>
        <v>-23003410695</v>
      </c>
      <c r="E33" s="88">
        <f>SUM(E27:E32)</f>
        <v>-3194105818</v>
      </c>
    </row>
    <row r="34" spans="1:5" ht="18" customHeight="1">
      <c r="A34" s="75" t="s">
        <v>295</v>
      </c>
      <c r="B34" s="76" t="s">
        <v>250</v>
      </c>
      <c r="C34" s="77"/>
      <c r="D34" s="87">
        <f>D16+D25+D33</f>
        <v>-17242237760</v>
      </c>
      <c r="E34" s="88">
        <f>E16+E25+E33</f>
        <v>-25648034788</v>
      </c>
    </row>
    <row r="35" spans="1:5" ht="18" customHeight="1">
      <c r="A35" s="80" t="s">
        <v>296</v>
      </c>
      <c r="B35" s="81" t="s">
        <v>256</v>
      </c>
      <c r="C35" s="82"/>
      <c r="D35" s="85">
        <v>18445692975</v>
      </c>
      <c r="E35" s="86">
        <v>44093727763</v>
      </c>
    </row>
    <row r="36" spans="1:5" ht="18" customHeight="1">
      <c r="A36" s="80" t="s">
        <v>297</v>
      </c>
      <c r="B36" s="81" t="s">
        <v>298</v>
      </c>
      <c r="C36" s="82"/>
      <c r="D36" s="85">
        <v>0</v>
      </c>
      <c r="E36" s="86">
        <v>0</v>
      </c>
    </row>
    <row r="37" spans="1:5" ht="18" customHeight="1" thickBot="1">
      <c r="A37" s="89" t="s">
        <v>299</v>
      </c>
      <c r="B37" s="90" t="s">
        <v>258</v>
      </c>
      <c r="C37" s="91"/>
      <c r="D37" s="92">
        <f>D34+D35</f>
        <v>1203455215</v>
      </c>
      <c r="E37" s="93">
        <f>E35+E34</f>
        <v>18445692975</v>
      </c>
    </row>
    <row r="38" spans="1:5" ht="15.75" customHeight="1" thickTop="1">
      <c r="A38" s="2"/>
      <c r="B38" s="3"/>
      <c r="C38" s="2"/>
      <c r="D38" s="2"/>
      <c r="E38" s="4"/>
    </row>
    <row r="39" spans="1:5" ht="15.75" customHeight="1">
      <c r="A39" s="1"/>
      <c r="B39" s="1"/>
      <c r="C39" s="1"/>
      <c r="D39" s="102" t="s">
        <v>1</v>
      </c>
      <c r="E39" s="102"/>
    </row>
    <row r="40" spans="1:5" ht="15.75" customHeight="1">
      <c r="A40" s="1" t="s">
        <v>213</v>
      </c>
      <c r="B40" s="1"/>
      <c r="C40" s="1"/>
      <c r="D40" s="1"/>
      <c r="E40" s="1"/>
    </row>
    <row r="41" spans="1:5" ht="15.75" customHeight="1">
      <c r="A41" s="2"/>
      <c r="B41" s="3"/>
      <c r="C41" s="2"/>
      <c r="D41" s="2"/>
      <c r="E41" s="4"/>
    </row>
    <row r="42" spans="1:5" ht="15.75" customHeight="1">
      <c r="A42" s="2"/>
      <c r="B42" s="3"/>
      <c r="C42" s="2"/>
      <c r="D42" s="2"/>
      <c r="E42" s="4"/>
    </row>
    <row r="43" spans="1:5" ht="15.75" customHeight="1">
      <c r="A43" s="2"/>
      <c r="B43" s="3"/>
      <c r="C43" s="2"/>
      <c r="D43" s="2"/>
      <c r="E43" s="4"/>
    </row>
    <row r="44" spans="1:5" ht="15.75" customHeight="1">
      <c r="A44" s="2"/>
      <c r="B44" s="3"/>
      <c r="C44" s="2"/>
      <c r="D44" s="2"/>
      <c r="E44" s="4"/>
    </row>
    <row r="45" spans="1:5" ht="15.75" customHeight="1">
      <c r="A45" s="2" t="s">
        <v>300</v>
      </c>
      <c r="B45" s="3"/>
      <c r="C45" s="2"/>
      <c r="D45" s="2"/>
      <c r="E45" s="4"/>
    </row>
    <row r="46" spans="1:5" ht="18" customHeight="1">
      <c r="A46" s="2"/>
      <c r="B46" s="3"/>
      <c r="C46" s="2"/>
      <c r="D46" s="2"/>
      <c r="E46" s="4"/>
    </row>
    <row r="47" ht="18" customHeight="1"/>
    <row r="48" ht="18" customHeight="1"/>
  </sheetData>
  <mergeCells count="9">
    <mergeCell ref="D39:E39"/>
    <mergeCell ref="A3:B3"/>
    <mergeCell ref="C3:E3"/>
    <mergeCell ref="C4:D4"/>
    <mergeCell ref="A5:E5"/>
    <mergeCell ref="A1:B1"/>
    <mergeCell ref="C1:E1"/>
    <mergeCell ref="A2:B2"/>
    <mergeCell ref="C2:E2"/>
  </mergeCells>
  <printOptions/>
  <pageMargins left="0.75" right="0.3" top="0.43" bottom="0.28" header="0.35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3"/>
  <sheetViews>
    <sheetView workbookViewId="0" topLeftCell="A106">
      <selection activeCell="A131" sqref="A131"/>
    </sheetView>
  </sheetViews>
  <sheetFormatPr defaultColWidth="9.140625" defaultRowHeight="12.75"/>
  <cols>
    <col min="1" max="1" width="40.421875" style="0" customWidth="1"/>
    <col min="4" max="4" width="15.8515625" style="0" customWidth="1"/>
    <col min="5" max="5" width="15.140625" style="0" customWidth="1"/>
  </cols>
  <sheetData>
    <row r="1" spans="1:5" ht="12.75">
      <c r="A1" s="97" t="s">
        <v>0</v>
      </c>
      <c r="B1" s="98"/>
      <c r="C1" s="99" t="s">
        <v>2</v>
      </c>
      <c r="D1" s="99"/>
      <c r="E1" s="99"/>
    </row>
    <row r="2" spans="1:5" ht="18">
      <c r="A2" s="98" t="s">
        <v>3</v>
      </c>
      <c r="B2" s="98"/>
      <c r="C2" s="101" t="s">
        <v>4</v>
      </c>
      <c r="D2" s="101"/>
      <c r="E2" s="101"/>
    </row>
    <row r="3" spans="1:5" ht="12.75">
      <c r="A3" s="98" t="s">
        <v>5</v>
      </c>
      <c r="B3" s="98"/>
      <c r="C3" s="110" t="s">
        <v>215</v>
      </c>
      <c r="D3" s="110"/>
      <c r="E3" s="110"/>
    </row>
    <row r="4" spans="1:5" ht="12.75">
      <c r="A4" s="5"/>
      <c r="B4" s="5"/>
      <c r="C4" s="5"/>
      <c r="D4" s="5"/>
      <c r="E4" s="5"/>
    </row>
    <row r="5" spans="1:5" ht="19.5">
      <c r="A5" s="105" t="s">
        <v>6</v>
      </c>
      <c r="B5" s="105"/>
      <c r="C5" s="105"/>
      <c r="D5" s="105"/>
      <c r="E5" s="105"/>
    </row>
    <row r="6" spans="1:5" ht="13.5" thickBot="1">
      <c r="A6" s="5"/>
      <c r="B6" s="5"/>
      <c r="C6" s="5"/>
      <c r="D6" s="5"/>
      <c r="E6" s="5"/>
    </row>
    <row r="7" spans="1:5" ht="24">
      <c r="A7" s="6" t="s">
        <v>7</v>
      </c>
      <c r="B7" s="7" t="s">
        <v>8</v>
      </c>
      <c r="C7" s="7" t="s">
        <v>9</v>
      </c>
      <c r="D7" s="7" t="s">
        <v>10</v>
      </c>
      <c r="E7" s="8" t="s">
        <v>11</v>
      </c>
    </row>
    <row r="8" spans="1:5" ht="12.75">
      <c r="A8" s="9" t="s">
        <v>12</v>
      </c>
      <c r="B8" s="10"/>
      <c r="C8" s="10"/>
      <c r="D8" s="11"/>
      <c r="E8" s="12"/>
    </row>
    <row r="9" spans="1:5" ht="18" customHeight="1">
      <c r="A9" s="13" t="s">
        <v>13</v>
      </c>
      <c r="B9" s="10" t="s">
        <v>14</v>
      </c>
      <c r="C9" s="10"/>
      <c r="D9" s="11">
        <f>D10+D16+D13+D23+D26</f>
        <v>170527339405</v>
      </c>
      <c r="E9" s="12">
        <f>E10+E16+E13+E23+E26</f>
        <v>192835234397</v>
      </c>
    </row>
    <row r="10" spans="1:5" ht="18" customHeight="1">
      <c r="A10" s="13" t="s">
        <v>15</v>
      </c>
      <c r="B10" s="10" t="s">
        <v>16</v>
      </c>
      <c r="C10" s="10"/>
      <c r="D10" s="11">
        <f>D11+D12</f>
        <v>1203455215</v>
      </c>
      <c r="E10" s="12">
        <f>E11+E12</f>
        <v>18445692975</v>
      </c>
    </row>
    <row r="11" spans="1:5" ht="18" customHeight="1">
      <c r="A11" s="14" t="s">
        <v>17</v>
      </c>
      <c r="B11" s="15" t="s">
        <v>18</v>
      </c>
      <c r="C11" s="15"/>
      <c r="D11" s="16">
        <f>40338663+1163116552</f>
        <v>1203455215</v>
      </c>
      <c r="E11" s="17">
        <v>1445692975</v>
      </c>
    </row>
    <row r="12" spans="1:5" ht="18" customHeight="1">
      <c r="A12" s="14" t="s">
        <v>19</v>
      </c>
      <c r="B12" s="15" t="s">
        <v>20</v>
      </c>
      <c r="C12" s="15"/>
      <c r="D12" s="16"/>
      <c r="E12" s="17">
        <v>17000000000</v>
      </c>
    </row>
    <row r="13" spans="1:5" ht="18" customHeight="1">
      <c r="A13" s="13" t="s">
        <v>21</v>
      </c>
      <c r="B13" s="10" t="s">
        <v>22</v>
      </c>
      <c r="C13" s="10"/>
      <c r="D13" s="11">
        <v>0</v>
      </c>
      <c r="E13" s="12">
        <v>0</v>
      </c>
    </row>
    <row r="14" spans="1:5" ht="18" customHeight="1">
      <c r="A14" s="14" t="s">
        <v>23</v>
      </c>
      <c r="B14" s="15" t="s">
        <v>24</v>
      </c>
      <c r="C14" s="15"/>
      <c r="D14" s="16"/>
      <c r="E14" s="17"/>
    </row>
    <row r="15" spans="1:5" ht="18" customHeight="1">
      <c r="A15" s="14" t="s">
        <v>25</v>
      </c>
      <c r="B15" s="15" t="s">
        <v>26</v>
      </c>
      <c r="C15" s="15"/>
      <c r="D15" s="16"/>
      <c r="E15" s="17"/>
    </row>
    <row r="16" spans="1:5" ht="18" customHeight="1">
      <c r="A16" s="13" t="s">
        <v>27</v>
      </c>
      <c r="B16" s="10" t="s">
        <v>28</v>
      </c>
      <c r="C16" s="10"/>
      <c r="D16" s="11">
        <f>SUM(D17:D22)</f>
        <v>46769983318</v>
      </c>
      <c r="E16" s="12">
        <f>SUM(E17:E22)</f>
        <v>60520277551</v>
      </c>
    </row>
    <row r="17" spans="1:5" ht="18" customHeight="1">
      <c r="A17" s="14" t="s">
        <v>29</v>
      </c>
      <c r="B17" s="15" t="s">
        <v>30</v>
      </c>
      <c r="C17" s="15"/>
      <c r="D17" s="16">
        <v>43204390173</v>
      </c>
      <c r="E17" s="17">
        <v>55212210695</v>
      </c>
    </row>
    <row r="18" spans="1:5" ht="18" customHeight="1">
      <c r="A18" s="14" t="s">
        <v>31</v>
      </c>
      <c r="B18" s="15" t="s">
        <v>32</v>
      </c>
      <c r="C18" s="15"/>
      <c r="D18" s="16">
        <v>5638529900</v>
      </c>
      <c r="E18" s="17">
        <v>6967509388</v>
      </c>
    </row>
    <row r="19" spans="1:5" ht="18" customHeight="1">
      <c r="A19" s="14" t="s">
        <v>33</v>
      </c>
      <c r="B19" s="15" t="s">
        <v>34</v>
      </c>
      <c r="C19" s="15"/>
      <c r="D19" s="16"/>
      <c r="E19" s="17">
        <v>0</v>
      </c>
    </row>
    <row r="20" spans="1:5" ht="18" customHeight="1">
      <c r="A20" s="14" t="s">
        <v>35</v>
      </c>
      <c r="B20" s="15" t="s">
        <v>36</v>
      </c>
      <c r="C20" s="15"/>
      <c r="D20" s="16"/>
      <c r="E20" s="17">
        <v>0</v>
      </c>
    </row>
    <row r="21" spans="1:5" ht="18" customHeight="1">
      <c r="A21" s="14" t="s">
        <v>37</v>
      </c>
      <c r="B21" s="15" t="s">
        <v>38</v>
      </c>
      <c r="C21" s="15"/>
      <c r="D21" s="16">
        <v>725170308</v>
      </c>
      <c r="E21" s="17">
        <v>777525528</v>
      </c>
    </row>
    <row r="22" spans="1:5" ht="18" customHeight="1">
      <c r="A22" s="14" t="s">
        <v>39</v>
      </c>
      <c r="B22" s="15" t="s">
        <v>40</v>
      </c>
      <c r="C22" s="15"/>
      <c r="D22" s="18">
        <v>-2798107063</v>
      </c>
      <c r="E22" s="19">
        <v>-2436968060</v>
      </c>
    </row>
    <row r="23" spans="1:5" ht="18" customHeight="1">
      <c r="A23" s="13" t="s">
        <v>41</v>
      </c>
      <c r="B23" s="10" t="s">
        <v>42</v>
      </c>
      <c r="C23" s="10"/>
      <c r="D23" s="11">
        <f>SUM(D24:D25)</f>
        <v>112809872438</v>
      </c>
      <c r="E23" s="12">
        <f>SUM(E24:E25)</f>
        <v>91498796708</v>
      </c>
    </row>
    <row r="24" spans="1:5" ht="18" customHeight="1">
      <c r="A24" s="14" t="s">
        <v>43</v>
      </c>
      <c r="B24" s="15" t="s">
        <v>44</v>
      </c>
      <c r="C24" s="15"/>
      <c r="D24" s="16">
        <v>112809872438</v>
      </c>
      <c r="E24" s="17">
        <v>91498796708</v>
      </c>
    </row>
    <row r="25" spans="1:5" ht="18" customHeight="1">
      <c r="A25" s="14" t="s">
        <v>45</v>
      </c>
      <c r="B25" s="15" t="s">
        <v>46</v>
      </c>
      <c r="C25" s="15"/>
      <c r="D25" s="16"/>
      <c r="E25" s="17">
        <v>0</v>
      </c>
    </row>
    <row r="26" spans="1:5" ht="18" customHeight="1">
      <c r="A26" s="13" t="s">
        <v>47</v>
      </c>
      <c r="B26" s="10" t="s">
        <v>48</v>
      </c>
      <c r="C26" s="10"/>
      <c r="D26" s="11">
        <f>SUM(D27:D30)</f>
        <v>9744028434</v>
      </c>
      <c r="E26" s="12">
        <f>SUM(E27:E30)</f>
        <v>22370467163</v>
      </c>
    </row>
    <row r="27" spans="1:5" ht="18" customHeight="1">
      <c r="A27" s="14" t="s">
        <v>49</v>
      </c>
      <c r="B27" s="15" t="s">
        <v>50</v>
      </c>
      <c r="C27" s="15"/>
      <c r="D27" s="16">
        <v>26035000</v>
      </c>
      <c r="E27" s="17">
        <v>223367348</v>
      </c>
    </row>
    <row r="28" spans="1:5" ht="18" customHeight="1">
      <c r="A28" s="14" t="s">
        <v>51</v>
      </c>
      <c r="B28" s="15" t="s">
        <v>52</v>
      </c>
      <c r="C28" s="15"/>
      <c r="D28" s="16"/>
      <c r="E28" s="17">
        <v>342908150</v>
      </c>
    </row>
    <row r="29" spans="1:5" ht="18" customHeight="1">
      <c r="A29" s="14" t="s">
        <v>53</v>
      </c>
      <c r="B29" s="15" t="s">
        <v>54</v>
      </c>
      <c r="C29" s="15"/>
      <c r="D29" s="16"/>
      <c r="E29" s="17">
        <v>0</v>
      </c>
    </row>
    <row r="30" spans="1:5" ht="18" customHeight="1">
      <c r="A30" s="14" t="s">
        <v>55</v>
      </c>
      <c r="B30" s="15" t="s">
        <v>56</v>
      </c>
      <c r="C30" s="15"/>
      <c r="D30" s="16">
        <f>15461059796-5925066362+182000000</f>
        <v>9717993434</v>
      </c>
      <c r="E30" s="17">
        <v>21804191665</v>
      </c>
    </row>
    <row r="31" spans="1:5" ht="18" customHeight="1">
      <c r="A31" s="13" t="s">
        <v>57</v>
      </c>
      <c r="B31" s="10" t="s">
        <v>58</v>
      </c>
      <c r="C31" s="10"/>
      <c r="D31" s="11">
        <f>D38+D49+D52+D57</f>
        <v>37916841706</v>
      </c>
      <c r="E31" s="12">
        <f>E38+E49+E52+E57</f>
        <v>38907905862</v>
      </c>
    </row>
    <row r="32" spans="1:5" ht="18" customHeight="1">
      <c r="A32" s="13" t="s">
        <v>59</v>
      </c>
      <c r="B32" s="10" t="s">
        <v>60</v>
      </c>
      <c r="C32" s="10"/>
      <c r="D32" s="11">
        <v>0</v>
      </c>
      <c r="E32" s="12">
        <v>0</v>
      </c>
    </row>
    <row r="33" spans="1:5" ht="18" customHeight="1">
      <c r="A33" s="14" t="s">
        <v>61</v>
      </c>
      <c r="B33" s="15" t="s">
        <v>62</v>
      </c>
      <c r="C33" s="15"/>
      <c r="D33" s="16">
        <v>0</v>
      </c>
      <c r="E33" s="17">
        <v>0</v>
      </c>
    </row>
    <row r="34" spans="1:5" ht="18" customHeight="1">
      <c r="A34" s="14" t="s">
        <v>63</v>
      </c>
      <c r="B34" s="15" t="s">
        <v>64</v>
      </c>
      <c r="C34" s="15"/>
      <c r="D34" s="16">
        <v>0</v>
      </c>
      <c r="E34" s="17">
        <v>0</v>
      </c>
    </row>
    <row r="35" spans="1:5" ht="18" customHeight="1">
      <c r="A35" s="14" t="s">
        <v>65</v>
      </c>
      <c r="B35" s="15" t="s">
        <v>66</v>
      </c>
      <c r="C35" s="15"/>
      <c r="D35" s="16">
        <v>0</v>
      </c>
      <c r="E35" s="17">
        <v>0</v>
      </c>
    </row>
    <row r="36" spans="1:5" ht="18" customHeight="1">
      <c r="A36" s="14" t="s">
        <v>67</v>
      </c>
      <c r="B36" s="15" t="s">
        <v>68</v>
      </c>
      <c r="C36" s="15"/>
      <c r="D36" s="16">
        <v>0</v>
      </c>
      <c r="E36" s="17">
        <v>0</v>
      </c>
    </row>
    <row r="37" spans="1:5" ht="18" customHeight="1">
      <c r="A37" s="14" t="s">
        <v>69</v>
      </c>
      <c r="B37" s="15" t="s">
        <v>70</v>
      </c>
      <c r="C37" s="15"/>
      <c r="D37" s="16">
        <v>0</v>
      </c>
      <c r="E37" s="17">
        <v>0</v>
      </c>
    </row>
    <row r="38" spans="1:5" ht="18" customHeight="1">
      <c r="A38" s="13" t="s">
        <v>71</v>
      </c>
      <c r="B38" s="10" t="s">
        <v>72</v>
      </c>
      <c r="C38" s="10"/>
      <c r="D38" s="11">
        <f>D39+D45+D48</f>
        <v>33587284874</v>
      </c>
      <c r="E38" s="12">
        <f>E39+E45+E48</f>
        <v>36175161818</v>
      </c>
    </row>
    <row r="39" spans="1:5" ht="18" customHeight="1">
      <c r="A39" s="13" t="s">
        <v>73</v>
      </c>
      <c r="B39" s="10" t="s">
        <v>74</v>
      </c>
      <c r="C39" s="10"/>
      <c r="D39" s="11">
        <f>D40+D41</f>
        <v>16857736960</v>
      </c>
      <c r="E39" s="12">
        <f>E40+E41</f>
        <v>18433399566</v>
      </c>
    </row>
    <row r="40" spans="1:5" ht="18" customHeight="1">
      <c r="A40" s="14" t="s">
        <v>75</v>
      </c>
      <c r="B40" s="15" t="s">
        <v>76</v>
      </c>
      <c r="C40" s="15"/>
      <c r="D40" s="16">
        <v>28948868582</v>
      </c>
      <c r="E40" s="17">
        <v>27159341538</v>
      </c>
    </row>
    <row r="41" spans="1:5" ht="18" customHeight="1">
      <c r="A41" s="14" t="s">
        <v>77</v>
      </c>
      <c r="B41" s="15" t="s">
        <v>78</v>
      </c>
      <c r="C41" s="15"/>
      <c r="D41" s="18">
        <v>-12091131622</v>
      </c>
      <c r="E41" s="19">
        <v>-8725941972</v>
      </c>
    </row>
    <row r="42" spans="1:5" ht="18" customHeight="1">
      <c r="A42" s="13" t="s">
        <v>79</v>
      </c>
      <c r="B42" s="10" t="s">
        <v>80</v>
      </c>
      <c r="C42" s="10"/>
      <c r="D42" s="11"/>
      <c r="E42" s="12">
        <v>0</v>
      </c>
    </row>
    <row r="43" spans="1:5" ht="18" customHeight="1">
      <c r="A43" s="14" t="s">
        <v>75</v>
      </c>
      <c r="B43" s="15" t="s">
        <v>81</v>
      </c>
      <c r="C43" s="15"/>
      <c r="D43" s="16"/>
      <c r="E43" s="17">
        <v>0</v>
      </c>
    </row>
    <row r="44" spans="1:5" ht="18" customHeight="1">
      <c r="A44" s="14" t="s">
        <v>77</v>
      </c>
      <c r="B44" s="15" t="s">
        <v>82</v>
      </c>
      <c r="C44" s="15"/>
      <c r="D44" s="16"/>
      <c r="E44" s="17">
        <v>0</v>
      </c>
    </row>
    <row r="45" spans="1:5" ht="18" customHeight="1">
      <c r="A45" s="13" t="s">
        <v>83</v>
      </c>
      <c r="B45" s="10" t="s">
        <v>84</v>
      </c>
      <c r="C45" s="10"/>
      <c r="D45" s="11">
        <f>D46</f>
        <v>16100342363</v>
      </c>
      <c r="E45" s="12">
        <f>E46</f>
        <v>16100342363</v>
      </c>
    </row>
    <row r="46" spans="1:5" ht="18" customHeight="1">
      <c r="A46" s="14" t="s">
        <v>75</v>
      </c>
      <c r="B46" s="15" t="s">
        <v>85</v>
      </c>
      <c r="C46" s="15"/>
      <c r="D46" s="16">
        <v>16100342363</v>
      </c>
      <c r="E46" s="17">
        <v>16100342363</v>
      </c>
    </row>
    <row r="47" spans="1:5" ht="18" customHeight="1">
      <c r="A47" s="14" t="s">
        <v>77</v>
      </c>
      <c r="B47" s="15" t="s">
        <v>86</v>
      </c>
      <c r="C47" s="15"/>
      <c r="D47" s="16">
        <v>0</v>
      </c>
      <c r="E47" s="17">
        <v>0</v>
      </c>
    </row>
    <row r="48" spans="1:5" ht="18" customHeight="1">
      <c r="A48" s="14" t="s">
        <v>87</v>
      </c>
      <c r="B48" s="15" t="s">
        <v>88</v>
      </c>
      <c r="C48" s="15"/>
      <c r="D48" s="16">
        <v>629205551</v>
      </c>
      <c r="E48" s="17">
        <v>1641419889</v>
      </c>
    </row>
    <row r="49" spans="1:5" ht="18" customHeight="1">
      <c r="A49" s="13" t="s">
        <v>89</v>
      </c>
      <c r="B49" s="10" t="s">
        <v>90</v>
      </c>
      <c r="C49" s="10"/>
      <c r="D49" s="11">
        <v>0</v>
      </c>
      <c r="E49" s="12">
        <v>0</v>
      </c>
    </row>
    <row r="50" spans="1:5" ht="18" customHeight="1">
      <c r="A50" s="14" t="s">
        <v>75</v>
      </c>
      <c r="B50" s="15" t="s">
        <v>91</v>
      </c>
      <c r="C50" s="15"/>
      <c r="D50" s="16">
        <v>0</v>
      </c>
      <c r="E50" s="17">
        <v>0</v>
      </c>
    </row>
    <row r="51" spans="1:5" ht="18" customHeight="1">
      <c r="A51" s="14" t="s">
        <v>77</v>
      </c>
      <c r="B51" s="15" t="s">
        <v>92</v>
      </c>
      <c r="C51" s="15"/>
      <c r="D51" s="16">
        <v>0</v>
      </c>
      <c r="E51" s="17">
        <v>0</v>
      </c>
    </row>
    <row r="52" spans="1:5" ht="18" customHeight="1">
      <c r="A52" s="13" t="s">
        <v>93</v>
      </c>
      <c r="B52" s="10" t="s">
        <v>94</v>
      </c>
      <c r="C52" s="10"/>
      <c r="D52" s="11">
        <f>SUM(D53:D56)</f>
        <v>0</v>
      </c>
      <c r="E52" s="12">
        <f>SUM(E53:E56)</f>
        <v>0</v>
      </c>
    </row>
    <row r="53" spans="1:5" ht="18" customHeight="1">
      <c r="A53" s="14" t="s">
        <v>95</v>
      </c>
      <c r="B53" s="15" t="s">
        <v>96</v>
      </c>
      <c r="C53" s="15"/>
      <c r="D53" s="16">
        <v>0</v>
      </c>
      <c r="E53" s="17">
        <v>0</v>
      </c>
    </row>
    <row r="54" spans="1:5" ht="18" customHeight="1">
      <c r="A54" s="14" t="s">
        <v>97</v>
      </c>
      <c r="B54" s="15" t="s">
        <v>98</v>
      </c>
      <c r="C54" s="15"/>
      <c r="D54" s="16">
        <v>0</v>
      </c>
      <c r="E54" s="17">
        <v>0</v>
      </c>
    </row>
    <row r="55" spans="1:5" ht="18" customHeight="1">
      <c r="A55" s="14" t="s">
        <v>99</v>
      </c>
      <c r="B55" s="15" t="s">
        <v>100</v>
      </c>
      <c r="C55" s="15"/>
      <c r="D55" s="16"/>
      <c r="E55" s="17"/>
    </row>
    <row r="56" spans="1:5" ht="18" customHeight="1">
      <c r="A56" s="14" t="s">
        <v>101</v>
      </c>
      <c r="B56" s="15" t="s">
        <v>102</v>
      </c>
      <c r="C56" s="15"/>
      <c r="D56" s="16">
        <v>0</v>
      </c>
      <c r="E56" s="17">
        <v>0</v>
      </c>
    </row>
    <row r="57" spans="1:5" ht="18" customHeight="1">
      <c r="A57" s="13" t="s">
        <v>103</v>
      </c>
      <c r="B57" s="10" t="s">
        <v>104</v>
      </c>
      <c r="C57" s="10"/>
      <c r="D57" s="11">
        <f>SUM(D58:D60)</f>
        <v>4329556832</v>
      </c>
      <c r="E57" s="12">
        <f>SUM(E58:E60)</f>
        <v>2732744044</v>
      </c>
    </row>
    <row r="58" spans="1:5" ht="18" customHeight="1">
      <c r="A58" s="14" t="s">
        <v>105</v>
      </c>
      <c r="B58" s="15" t="s">
        <v>106</v>
      </c>
      <c r="C58" s="15"/>
      <c r="D58" s="16">
        <v>2622759678</v>
      </c>
      <c r="E58" s="17">
        <v>2732744044</v>
      </c>
    </row>
    <row r="59" spans="1:5" ht="18" customHeight="1">
      <c r="A59" s="14" t="s">
        <v>107</v>
      </c>
      <c r="B59" s="15" t="s">
        <v>108</v>
      </c>
      <c r="C59" s="15"/>
      <c r="D59" s="16">
        <v>1706797154</v>
      </c>
      <c r="E59" s="17">
        <v>0</v>
      </c>
    </row>
    <row r="60" spans="1:5" ht="18" customHeight="1">
      <c r="A60" s="14" t="s">
        <v>109</v>
      </c>
      <c r="B60" s="15" t="s">
        <v>110</v>
      </c>
      <c r="C60" s="15"/>
      <c r="D60" s="16">
        <v>0</v>
      </c>
      <c r="E60" s="17">
        <v>0</v>
      </c>
    </row>
    <row r="61" spans="1:5" ht="18" customHeight="1">
      <c r="A61" s="20" t="s">
        <v>111</v>
      </c>
      <c r="B61" s="21" t="s">
        <v>112</v>
      </c>
      <c r="C61" s="21"/>
      <c r="D61" s="22">
        <v>0</v>
      </c>
      <c r="E61" s="23">
        <v>0</v>
      </c>
    </row>
    <row r="62" spans="1:5" ht="18" customHeight="1">
      <c r="A62" s="24" t="s">
        <v>113</v>
      </c>
      <c r="B62" s="25" t="s">
        <v>114</v>
      </c>
      <c r="C62" s="25"/>
      <c r="D62" s="26">
        <f>D31+D9</f>
        <v>208444181111</v>
      </c>
      <c r="E62" s="27">
        <f>E31+E9</f>
        <v>231743140259</v>
      </c>
    </row>
    <row r="63" spans="1:5" ht="18" customHeight="1">
      <c r="A63" s="28" t="s">
        <v>115</v>
      </c>
      <c r="B63" s="29"/>
      <c r="C63" s="29"/>
      <c r="D63" s="30"/>
      <c r="E63" s="31"/>
    </row>
    <row r="64" spans="1:5" ht="18" customHeight="1">
      <c r="A64" s="13" t="s">
        <v>116</v>
      </c>
      <c r="B64" s="10" t="s">
        <v>117</v>
      </c>
      <c r="C64" s="10"/>
      <c r="D64" s="11">
        <f>D65+D77</f>
        <v>162877198572</v>
      </c>
      <c r="E64" s="12">
        <f>E65+E77</f>
        <v>198968018028</v>
      </c>
    </row>
    <row r="65" spans="1:5" ht="18" customHeight="1">
      <c r="A65" s="13" t="s">
        <v>118</v>
      </c>
      <c r="B65" s="10" t="s">
        <v>119</v>
      </c>
      <c r="C65" s="10"/>
      <c r="D65" s="11">
        <f>SUM(D66:D76)</f>
        <v>85517723193</v>
      </c>
      <c r="E65" s="12">
        <f>SUM(E66:E76)</f>
        <v>97866092249</v>
      </c>
    </row>
    <row r="66" spans="1:5" ht="18" customHeight="1">
      <c r="A66" s="14" t="s">
        <v>120</v>
      </c>
      <c r="B66" s="15" t="s">
        <v>121</v>
      </c>
      <c r="C66" s="15"/>
      <c r="D66" s="16">
        <v>30816913942</v>
      </c>
      <c r="E66" s="17">
        <v>21833287568</v>
      </c>
    </row>
    <row r="67" spans="1:5" ht="18" customHeight="1">
      <c r="A67" s="14" t="s">
        <v>122</v>
      </c>
      <c r="B67" s="15" t="s">
        <v>123</v>
      </c>
      <c r="C67" s="15"/>
      <c r="D67" s="16">
        <v>22107011873</v>
      </c>
      <c r="E67" s="17">
        <v>26997198295</v>
      </c>
    </row>
    <row r="68" spans="1:5" ht="18" customHeight="1">
      <c r="A68" s="14" t="s">
        <v>124</v>
      </c>
      <c r="B68" s="15" t="s">
        <v>125</v>
      </c>
      <c r="C68" s="15"/>
      <c r="D68" s="16">
        <v>16229877705</v>
      </c>
      <c r="E68" s="17">
        <v>27944321490</v>
      </c>
    </row>
    <row r="69" spans="1:5" ht="18" customHeight="1">
      <c r="A69" s="14" t="s">
        <v>126</v>
      </c>
      <c r="B69" s="15" t="s">
        <v>127</v>
      </c>
      <c r="C69" s="15"/>
      <c r="D69" s="16">
        <v>3640340434</v>
      </c>
      <c r="E69" s="17">
        <v>1495369698</v>
      </c>
    </row>
    <row r="70" spans="1:5" ht="18" customHeight="1">
      <c r="A70" s="14" t="s">
        <v>128</v>
      </c>
      <c r="B70" s="15" t="s">
        <v>129</v>
      </c>
      <c r="C70" s="15"/>
      <c r="D70" s="16"/>
      <c r="E70" s="17">
        <v>2366771892</v>
      </c>
    </row>
    <row r="71" spans="1:5" ht="18" customHeight="1">
      <c r="A71" s="14" t="s">
        <v>130</v>
      </c>
      <c r="B71" s="15" t="s">
        <v>131</v>
      </c>
      <c r="C71" s="15"/>
      <c r="D71" s="16">
        <v>9431632937</v>
      </c>
      <c r="E71" s="17">
        <v>6508231155</v>
      </c>
    </row>
    <row r="72" spans="1:5" ht="18" customHeight="1">
      <c r="A72" s="14" t="s">
        <v>132</v>
      </c>
      <c r="B72" s="15" t="s">
        <v>133</v>
      </c>
      <c r="C72" s="15"/>
      <c r="D72" s="16"/>
      <c r="E72" s="17">
        <v>0</v>
      </c>
    </row>
    <row r="73" spans="1:5" ht="18" customHeight="1">
      <c r="A73" s="14" t="s">
        <v>134</v>
      </c>
      <c r="B73" s="15" t="s">
        <v>135</v>
      </c>
      <c r="C73" s="15"/>
      <c r="D73" s="16"/>
      <c r="E73" s="17">
        <v>0</v>
      </c>
    </row>
    <row r="74" spans="1:5" ht="18" customHeight="1">
      <c r="A74" s="14" t="s">
        <v>136</v>
      </c>
      <c r="B74" s="15" t="s">
        <v>137</v>
      </c>
      <c r="C74" s="15"/>
      <c r="D74" s="16">
        <f>2898093771+3585029</f>
        <v>2901678800</v>
      </c>
      <c r="E74" s="17">
        <v>10278606255</v>
      </c>
    </row>
    <row r="75" spans="1:5" ht="18" customHeight="1">
      <c r="A75" s="14" t="s">
        <v>138</v>
      </c>
      <c r="B75" s="15" t="s">
        <v>139</v>
      </c>
      <c r="C75" s="15"/>
      <c r="D75" s="16"/>
      <c r="E75" s="17">
        <v>0</v>
      </c>
    </row>
    <row r="76" spans="1:5" ht="18" customHeight="1">
      <c r="A76" s="14" t="s">
        <v>140</v>
      </c>
      <c r="B76" s="15" t="s">
        <v>141</v>
      </c>
      <c r="C76" s="15"/>
      <c r="D76" s="16">
        <v>390267502</v>
      </c>
      <c r="E76" s="17">
        <v>442305896</v>
      </c>
    </row>
    <row r="77" spans="1:5" ht="18" customHeight="1">
      <c r="A77" s="13" t="s">
        <v>142</v>
      </c>
      <c r="B77" s="10" t="s">
        <v>143</v>
      </c>
      <c r="C77" s="10"/>
      <c r="D77" s="11">
        <f>SUM(D78:D86)</f>
        <v>77359475379</v>
      </c>
      <c r="E77" s="12">
        <f>SUM(E78:E86)</f>
        <v>101101925779</v>
      </c>
    </row>
    <row r="78" spans="1:5" ht="18" customHeight="1">
      <c r="A78" s="14" t="s">
        <v>144</v>
      </c>
      <c r="B78" s="15" t="s">
        <v>145</v>
      </c>
      <c r="C78" s="15"/>
      <c r="D78" s="16"/>
      <c r="E78" s="17">
        <v>0</v>
      </c>
    </row>
    <row r="79" spans="1:5" ht="18" customHeight="1">
      <c r="A79" s="14" t="s">
        <v>146</v>
      </c>
      <c r="B79" s="15" t="s">
        <v>147</v>
      </c>
      <c r="C79" s="15"/>
      <c r="D79" s="16"/>
      <c r="E79" s="17">
        <v>0</v>
      </c>
    </row>
    <row r="80" spans="1:5" ht="18" customHeight="1">
      <c r="A80" s="14" t="s">
        <v>148</v>
      </c>
      <c r="B80" s="15" t="s">
        <v>149</v>
      </c>
      <c r="C80" s="15"/>
      <c r="D80" s="16"/>
      <c r="E80" s="17">
        <v>0</v>
      </c>
    </row>
    <row r="81" spans="1:5" ht="18" customHeight="1">
      <c r="A81" s="14" t="s">
        <v>150</v>
      </c>
      <c r="B81" s="15" t="s">
        <v>151</v>
      </c>
      <c r="C81" s="15"/>
      <c r="D81" s="16">
        <v>77359475379</v>
      </c>
      <c r="E81" s="17">
        <v>101101925779</v>
      </c>
    </row>
    <row r="82" spans="1:5" ht="18" customHeight="1">
      <c r="A82" s="14" t="s">
        <v>152</v>
      </c>
      <c r="B82" s="15" t="s">
        <v>153</v>
      </c>
      <c r="C82" s="15"/>
      <c r="D82" s="16"/>
      <c r="E82" s="17">
        <v>0</v>
      </c>
    </row>
    <row r="83" spans="1:5" ht="18" customHeight="1">
      <c r="A83" s="14" t="s">
        <v>154</v>
      </c>
      <c r="B83" s="15" t="s">
        <v>155</v>
      </c>
      <c r="C83" s="15"/>
      <c r="D83" s="16"/>
      <c r="E83" s="17">
        <v>0</v>
      </c>
    </row>
    <row r="84" spans="1:5" ht="18" customHeight="1">
      <c r="A84" s="14" t="s">
        <v>156</v>
      </c>
      <c r="B84" s="15" t="s">
        <v>157</v>
      </c>
      <c r="C84" s="15"/>
      <c r="D84" s="16"/>
      <c r="E84" s="17">
        <v>0</v>
      </c>
    </row>
    <row r="85" spans="1:5" ht="18" customHeight="1">
      <c r="A85" s="14" t="s">
        <v>158</v>
      </c>
      <c r="B85" s="15" t="s">
        <v>159</v>
      </c>
      <c r="C85" s="15"/>
      <c r="D85" s="16"/>
      <c r="E85" s="17">
        <v>0</v>
      </c>
    </row>
    <row r="86" spans="1:5" ht="18" customHeight="1">
      <c r="A86" s="14" t="s">
        <v>160</v>
      </c>
      <c r="B86" s="15" t="s">
        <v>161</v>
      </c>
      <c r="C86" s="15"/>
      <c r="D86" s="16"/>
      <c r="E86" s="17">
        <v>0</v>
      </c>
    </row>
    <row r="87" spans="1:5" ht="18" customHeight="1">
      <c r="A87" s="13" t="s">
        <v>162</v>
      </c>
      <c r="B87" s="10" t="s">
        <v>163</v>
      </c>
      <c r="C87" s="10"/>
      <c r="D87" s="11">
        <f>D88+D101</f>
        <v>45566982539</v>
      </c>
      <c r="E87" s="12">
        <f>E88+E101</f>
        <v>32775122231</v>
      </c>
    </row>
    <row r="88" spans="1:5" ht="18" customHeight="1">
      <c r="A88" s="13" t="s">
        <v>164</v>
      </c>
      <c r="B88" s="10" t="s">
        <v>165</v>
      </c>
      <c r="C88" s="10"/>
      <c r="D88" s="11">
        <f>SUM(D89:D100)</f>
        <v>45566982539</v>
      </c>
      <c r="E88" s="12">
        <f>SUM(E89:E100)</f>
        <v>32775122231</v>
      </c>
    </row>
    <row r="89" spans="1:5" ht="18" customHeight="1">
      <c r="A89" s="14" t="s">
        <v>166</v>
      </c>
      <c r="B89" s="15" t="s">
        <v>167</v>
      </c>
      <c r="C89" s="15"/>
      <c r="D89" s="16">
        <v>46000000000</v>
      </c>
      <c r="E89" s="17">
        <v>26000000000</v>
      </c>
    </row>
    <row r="90" spans="1:5" ht="18" customHeight="1">
      <c r="A90" s="14" t="s">
        <v>168</v>
      </c>
      <c r="B90" s="15" t="s">
        <v>169</v>
      </c>
      <c r="C90" s="15"/>
      <c r="D90" s="16">
        <v>4118298000</v>
      </c>
      <c r="E90" s="17">
        <v>4118298000</v>
      </c>
    </row>
    <row r="91" spans="1:5" ht="18" customHeight="1">
      <c r="A91" s="14" t="s">
        <v>170</v>
      </c>
      <c r="B91" s="15" t="s">
        <v>171</v>
      </c>
      <c r="C91" s="15"/>
      <c r="D91" s="16">
        <v>0</v>
      </c>
      <c r="E91" s="17">
        <v>0</v>
      </c>
    </row>
    <row r="92" spans="1:5" ht="18" customHeight="1">
      <c r="A92" s="14" t="s">
        <v>172</v>
      </c>
      <c r="B92" s="15" t="s">
        <v>173</v>
      </c>
      <c r="C92" s="15"/>
      <c r="D92" s="16">
        <v>0</v>
      </c>
      <c r="E92" s="17">
        <v>0</v>
      </c>
    </row>
    <row r="93" spans="1:5" ht="18" customHeight="1">
      <c r="A93" s="14" t="s">
        <v>174</v>
      </c>
      <c r="B93" s="15" t="s">
        <v>175</v>
      </c>
      <c r="C93" s="15"/>
      <c r="D93" s="16">
        <v>0</v>
      </c>
      <c r="E93" s="17">
        <v>0</v>
      </c>
    </row>
    <row r="94" spans="1:5" ht="18" customHeight="1">
      <c r="A94" s="14" t="s">
        <v>176</v>
      </c>
      <c r="B94" s="15" t="s">
        <v>177</v>
      </c>
      <c r="C94" s="15"/>
      <c r="D94" s="16">
        <v>0</v>
      </c>
      <c r="E94" s="17">
        <v>0</v>
      </c>
    </row>
    <row r="95" spans="1:5" ht="18" customHeight="1">
      <c r="A95" s="14" t="s">
        <v>178</v>
      </c>
      <c r="B95" s="15" t="s">
        <v>179</v>
      </c>
      <c r="C95" s="15"/>
      <c r="D95" s="16">
        <v>1493774344</v>
      </c>
      <c r="E95" s="17">
        <v>1477328171</v>
      </c>
    </row>
    <row r="96" spans="1:5" ht="18" customHeight="1">
      <c r="A96" s="14" t="s">
        <v>180</v>
      </c>
      <c r="B96" s="15" t="s">
        <v>181</v>
      </c>
      <c r="C96" s="15"/>
      <c r="D96" s="16">
        <v>185488281</v>
      </c>
      <c r="E96" s="17">
        <v>177265194</v>
      </c>
    </row>
    <row r="97" spans="1:5" ht="18" customHeight="1">
      <c r="A97" s="14" t="s">
        <v>182</v>
      </c>
      <c r="B97" s="15" t="s">
        <v>183</v>
      </c>
      <c r="C97" s="15"/>
      <c r="D97" s="16">
        <v>0</v>
      </c>
      <c r="E97" s="17">
        <v>0</v>
      </c>
    </row>
    <row r="98" spans="1:5" ht="18" customHeight="1">
      <c r="A98" s="14" t="s">
        <v>184</v>
      </c>
      <c r="B98" s="15" t="s">
        <v>185</v>
      </c>
      <c r="C98" s="15"/>
      <c r="D98" s="38">
        <f>920000000-7150578086</f>
        <v>-6230578086</v>
      </c>
      <c r="E98" s="17">
        <v>1002230866</v>
      </c>
    </row>
    <row r="99" spans="1:5" ht="18" customHeight="1">
      <c r="A99" s="14" t="s">
        <v>186</v>
      </c>
      <c r="B99" s="15" t="s">
        <v>187</v>
      </c>
      <c r="C99" s="15"/>
      <c r="D99" s="16">
        <v>0</v>
      </c>
      <c r="E99" s="17">
        <v>0</v>
      </c>
    </row>
    <row r="100" spans="1:5" ht="18" customHeight="1">
      <c r="A100" s="14" t="s">
        <v>188</v>
      </c>
      <c r="B100" s="15" t="s">
        <v>189</v>
      </c>
      <c r="C100" s="15"/>
      <c r="D100" s="16">
        <v>0</v>
      </c>
      <c r="E100" s="17">
        <v>0</v>
      </c>
    </row>
    <row r="101" spans="1:5" ht="18" customHeight="1">
      <c r="A101" s="13" t="s">
        <v>190</v>
      </c>
      <c r="B101" s="10" t="s">
        <v>191</v>
      </c>
      <c r="C101" s="10"/>
      <c r="D101" s="11">
        <v>0</v>
      </c>
      <c r="E101" s="12">
        <v>0</v>
      </c>
    </row>
    <row r="102" spans="1:5" ht="18" customHeight="1">
      <c r="A102" s="14" t="s">
        <v>192</v>
      </c>
      <c r="B102" s="15" t="s">
        <v>193</v>
      </c>
      <c r="C102" s="15"/>
      <c r="D102" s="16">
        <v>0</v>
      </c>
      <c r="E102" s="17">
        <v>0</v>
      </c>
    </row>
    <row r="103" spans="1:5" ht="18" customHeight="1">
      <c r="A103" s="14" t="s">
        <v>194</v>
      </c>
      <c r="B103" s="15" t="s">
        <v>195</v>
      </c>
      <c r="C103" s="15"/>
      <c r="D103" s="16">
        <v>0</v>
      </c>
      <c r="E103" s="17">
        <v>0</v>
      </c>
    </row>
    <row r="104" spans="1:5" ht="18" customHeight="1">
      <c r="A104" s="20" t="s">
        <v>196</v>
      </c>
      <c r="B104" s="21" t="s">
        <v>197</v>
      </c>
      <c r="C104" s="21"/>
      <c r="D104" s="22">
        <v>0</v>
      </c>
      <c r="E104" s="23">
        <v>0</v>
      </c>
    </row>
    <row r="105" spans="1:5" ht="18" customHeight="1">
      <c r="A105" s="24" t="s">
        <v>198</v>
      </c>
      <c r="B105" s="25" t="s">
        <v>199</v>
      </c>
      <c r="C105" s="25"/>
      <c r="D105" s="26">
        <f>D87+D64</f>
        <v>208444181111</v>
      </c>
      <c r="E105" s="27">
        <f>E87+E64</f>
        <v>231743140259</v>
      </c>
    </row>
    <row r="106" spans="1:5" ht="18" customHeight="1">
      <c r="A106" s="28" t="s">
        <v>200</v>
      </c>
      <c r="B106" s="29"/>
      <c r="C106" s="29"/>
      <c r="D106" s="30">
        <v>0</v>
      </c>
      <c r="E106" s="31">
        <v>0</v>
      </c>
    </row>
    <row r="107" spans="1:5" ht="18" customHeight="1">
      <c r="A107" s="14" t="s">
        <v>201</v>
      </c>
      <c r="B107" s="15" t="s">
        <v>202</v>
      </c>
      <c r="C107" s="15"/>
      <c r="D107" s="16">
        <v>0</v>
      </c>
      <c r="E107" s="17">
        <v>0</v>
      </c>
    </row>
    <row r="108" spans="1:5" ht="18" customHeight="1">
      <c r="A108" s="14" t="s">
        <v>203</v>
      </c>
      <c r="B108" s="15" t="s">
        <v>204</v>
      </c>
      <c r="C108" s="15"/>
      <c r="D108" s="16">
        <v>0</v>
      </c>
      <c r="E108" s="17">
        <v>0</v>
      </c>
    </row>
    <row r="109" spans="1:5" ht="18" customHeight="1">
      <c r="A109" s="14" t="s">
        <v>205</v>
      </c>
      <c r="B109" s="15" t="s">
        <v>206</v>
      </c>
      <c r="C109" s="15"/>
      <c r="D109" s="16">
        <v>0</v>
      </c>
      <c r="E109" s="17">
        <v>0</v>
      </c>
    </row>
    <row r="110" spans="1:5" ht="18" customHeight="1">
      <c r="A110" s="14" t="s">
        <v>207</v>
      </c>
      <c r="B110" s="15" t="s">
        <v>208</v>
      </c>
      <c r="C110" s="15"/>
      <c r="D110" s="16">
        <v>0</v>
      </c>
      <c r="E110" s="17">
        <v>0</v>
      </c>
    </row>
    <row r="111" spans="1:5" ht="18" customHeight="1">
      <c r="A111" s="14" t="s">
        <v>209</v>
      </c>
      <c r="B111" s="15" t="s">
        <v>210</v>
      </c>
      <c r="C111" s="15"/>
      <c r="D111" s="16">
        <v>0</v>
      </c>
      <c r="E111" s="17">
        <v>0</v>
      </c>
    </row>
    <row r="112" spans="1:5" ht="18" customHeight="1" thickBot="1">
      <c r="A112" s="32" t="s">
        <v>211</v>
      </c>
      <c r="B112" s="33" t="s">
        <v>212</v>
      </c>
      <c r="C112" s="33"/>
      <c r="D112" s="34">
        <v>0</v>
      </c>
      <c r="E112" s="35">
        <v>0</v>
      </c>
    </row>
    <row r="113" spans="1:5" ht="18" customHeight="1">
      <c r="A113" s="36"/>
      <c r="B113" s="36"/>
      <c r="C113" s="36"/>
      <c r="D113" s="70"/>
      <c r="E113" s="70"/>
    </row>
    <row r="114" spans="1:5" ht="18" customHeight="1">
      <c r="A114" s="36"/>
      <c r="B114" s="36"/>
      <c r="C114" s="36"/>
      <c r="D114" s="102" t="s">
        <v>1</v>
      </c>
      <c r="E114" s="102"/>
    </row>
    <row r="115" spans="1:5" ht="18" customHeight="1">
      <c r="A115" s="36" t="s">
        <v>213</v>
      </c>
      <c r="B115" s="36"/>
      <c r="C115" s="36"/>
      <c r="D115" s="37"/>
      <c r="E115" s="37"/>
    </row>
    <row r="116" spans="1:5" ht="18" customHeight="1">
      <c r="A116" s="36"/>
      <c r="B116" s="36"/>
      <c r="C116" s="36"/>
      <c r="D116" s="36"/>
      <c r="E116" s="36"/>
    </row>
    <row r="117" spans="1:5" ht="18" customHeight="1">
      <c r="A117" s="36"/>
      <c r="B117" s="36"/>
      <c r="C117" s="36"/>
      <c r="D117" s="36"/>
      <c r="E117" s="36"/>
    </row>
    <row r="118" spans="1:5" ht="18" customHeight="1">
      <c r="A118" s="36"/>
      <c r="B118" s="36"/>
      <c r="C118" s="36"/>
      <c r="D118" s="36"/>
      <c r="E118" s="36"/>
    </row>
    <row r="119" spans="1:5" ht="18" customHeight="1">
      <c r="A119" s="36"/>
      <c r="B119" s="36"/>
      <c r="C119" s="36"/>
      <c r="D119" s="36"/>
      <c r="E119" s="36"/>
    </row>
    <row r="120" spans="1:5" ht="18" customHeight="1">
      <c r="A120" s="36"/>
      <c r="B120" s="36"/>
      <c r="C120" s="36"/>
      <c r="D120" s="36"/>
      <c r="E120" s="36"/>
    </row>
    <row r="121" spans="1:5" ht="18" customHeight="1">
      <c r="A121" s="36" t="s">
        <v>214</v>
      </c>
      <c r="B121" s="36"/>
      <c r="C121" s="36"/>
      <c r="D121" s="36"/>
      <c r="E121" s="36"/>
    </row>
    <row r="122" spans="1:5" ht="18" customHeight="1">
      <c r="A122" s="36"/>
      <c r="B122" s="36"/>
      <c r="C122" s="36"/>
      <c r="D122" s="36"/>
      <c r="E122" s="36"/>
    </row>
    <row r="123" spans="1:5" ht="18" customHeight="1">
      <c r="A123" s="36"/>
      <c r="B123" s="36"/>
      <c r="C123" s="36"/>
      <c r="D123" s="36"/>
      <c r="E123" s="36"/>
    </row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</sheetData>
  <mergeCells count="8">
    <mergeCell ref="A1:B1"/>
    <mergeCell ref="C1:E1"/>
    <mergeCell ref="A2:B2"/>
    <mergeCell ref="C2:E2"/>
    <mergeCell ref="A3:B3"/>
    <mergeCell ref="C3:E3"/>
    <mergeCell ref="A5:E5"/>
    <mergeCell ref="D114:E114"/>
  </mergeCells>
  <printOptions/>
  <pageMargins left="1.01" right="0.31" top="0.43" bottom="0.55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cp:lastPrinted>2013-01-19T07:27:17Z</cp:lastPrinted>
  <dcterms:created xsi:type="dcterms:W3CDTF">2012-12-22T04:37:30Z</dcterms:created>
  <dcterms:modified xsi:type="dcterms:W3CDTF">2013-01-22T10:41:19Z</dcterms:modified>
  <cp:category/>
  <cp:version/>
  <cp:contentType/>
  <cp:contentStatus/>
</cp:coreProperties>
</file>